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020" windowWidth="33460" windowHeight="14380" tabRatio="724" activeTab="0"/>
  </bookViews>
  <sheets>
    <sheet name="Ebene2" sheetId="1" r:id="rId1"/>
    <sheet name="Ebene3+4" sheetId="2" r:id="rId2"/>
  </sheets>
  <definedNames>
    <definedName name="_xlnm.Print_Area" localSheetId="0">'Ebene2'!$A$1:$AP$46</definedName>
    <definedName name="_xlnm.Print_Area" localSheetId="1">'Ebene3+4'!$A$1:$AP$195</definedName>
    <definedName name="_xlnm.Print_Titles" localSheetId="1">'Ebene3+4'!$2:$20</definedName>
  </definedNames>
  <calcPr fullCalcOnLoad="1"/>
</workbook>
</file>

<file path=xl/sharedStrings.xml><?xml version="1.0" encoding="utf-8"?>
<sst xmlns="http://schemas.openxmlformats.org/spreadsheetml/2006/main" count="575" uniqueCount="269">
  <si>
    <t>Eigenstromversorgungsanlagen</t>
  </si>
  <si>
    <t>Niederspannungsschaltungen</t>
  </si>
  <si>
    <t>Niederspannungsinstallationen</t>
  </si>
  <si>
    <t>Beleuchtungen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</si>
  <si>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</si>
  <si>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</si>
  <si>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</si>
  <si>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</si>
  <si>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</si>
  <si>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</si>
  <si>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Ferseh- und Antennenanlagen</t>
  </si>
  <si>
    <t>Gefahrenmelde- und Alarmanlagen</t>
  </si>
  <si>
    <t>Übertragungsnetze</t>
  </si>
  <si>
    <t>5100-27</t>
  </si>
  <si>
    <t>gewichteter Mittel-
wert</t>
  </si>
  <si>
    <t>Tragende Außenwände: KG:WU-Beton Stahlbeton B25 mit BST 500 S, Polysterol-Hartschaumdämmung, Fassadenputz, Innen Mineralputz, d=24cm (Beispieltext)</t>
  </si>
  <si>
    <t>Nichttragende Außenwände: Hochlochziegel 12-0,8-5df, d=24cm, nach DIN 1053 (Beispieltext)</t>
  </si>
  <si>
    <t>Außenstützen: Stahlbeton B25 mit BST 500 S als Sichtbetonstütze, 20cm x 30cm (Beispieltext)</t>
  </si>
  <si>
    <t>DIN
276</t>
  </si>
  <si>
    <t>DIN 276</t>
  </si>
  <si>
    <t>Kosten</t>
  </si>
  <si>
    <t>%-Anteil
an KGr.
300+400</t>
  </si>
  <si>
    <t>Bemer-
kungen</t>
  </si>
  <si>
    <t>300+400</t>
  </si>
  <si>
    <t>Baugrube</t>
  </si>
  <si>
    <t>Gründung</t>
  </si>
  <si>
    <t>Außenwände</t>
  </si>
  <si>
    <t>über Durchschnitt ????</t>
  </si>
  <si>
    <t>UBF:</t>
  </si>
  <si>
    <t>NF3 a:</t>
  </si>
  <si>
    <t>NF c:</t>
  </si>
  <si>
    <t>BRI c:</t>
  </si>
  <si>
    <t>BGF c:</t>
  </si>
  <si>
    <t>VFa/BGFa:</t>
  </si>
  <si>
    <t>VF/BGF:</t>
  </si>
  <si>
    <t>Konjunktur</t>
  </si>
  <si>
    <t>Durchschnitt ????</t>
  </si>
  <si>
    <t>Ausstattungen und Kunstwerke</t>
  </si>
  <si>
    <t>Baunebenkosten</t>
  </si>
  <si>
    <t>Automationssysteme</t>
  </si>
  <si>
    <t>Leistungsteile</t>
  </si>
  <si>
    <t>Zentrale Einrichtungen</t>
  </si>
  <si>
    <t>Gebäudeautomation, sonstiges</t>
  </si>
  <si>
    <t>Baustelleneinrichtung</t>
  </si>
  <si>
    <t>gewählte
Kostenkennwerte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</si>
  <si>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</si>
  <si>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Innenwände</t>
  </si>
  <si>
    <t>Decken</t>
  </si>
  <si>
    <t>Dächer</t>
  </si>
  <si>
    <t>Baukonstruktive Einbauten</t>
  </si>
  <si>
    <t>Dachkonstruktionen: Kiesschüttung d=5,0cm, Polymerbitumen zweilagig, Gefälledämmung 18,0cm, Dampfsperre, Stahlbeton B25 mit BST 500 S d=20cm, unterseitig verputzt (Beispieltext)</t>
  </si>
  <si>
    <t>NF4 a:</t>
  </si>
  <si>
    <t>BRI:</t>
  </si>
  <si>
    <t>TFa/BGFa:</t>
  </si>
  <si>
    <t>TF/BGF:</t>
  </si>
  <si>
    <t>Standard</t>
  </si>
  <si>
    <t>KGF a:</t>
  </si>
  <si>
    <t>NF5 a:</t>
  </si>
  <si>
    <t>KGFa/BGFa:</t>
  </si>
  <si>
    <t>KGF/BGF:</t>
  </si>
  <si>
    <t>Bauzeit</t>
  </si>
  <si>
    <t>20xx - 20xx ????</t>
  </si>
  <si>
    <t>KGF b:</t>
  </si>
  <si>
    <t>NF6 a:</t>
  </si>
  <si>
    <t>VF a:</t>
  </si>
  <si>
    <t>TF a:</t>
  </si>
  <si>
    <t>KGF c:</t>
  </si>
  <si>
    <t>NF7 a:</t>
  </si>
  <si>
    <t>VF b:</t>
  </si>
  <si>
    <t>TF b:</t>
  </si>
  <si>
    <t>VFa/NFa:</t>
  </si>
  <si>
    <t>VF/NF:</t>
  </si>
  <si>
    <t>Kostenstand: xx/20xx</t>
  </si>
  <si>
    <t>VF c:</t>
  </si>
  <si>
    <t>TF c:</t>
  </si>
  <si>
    <t>TFa/NFa:</t>
  </si>
  <si>
    <t>TF/NF:</t>
  </si>
  <si>
    <t>Kostenangaben in Euro inkl. 19% MWSt</t>
  </si>
  <si>
    <t>WFL:</t>
  </si>
  <si>
    <t>VF:</t>
  </si>
  <si>
    <t>KGF</t>
  </si>
  <si>
    <t>TF:</t>
  </si>
  <si>
    <t>Tiefgründungen (Beispieltext)</t>
  </si>
  <si>
    <t>Bauwerksabdichtung (Beispieltext)</t>
  </si>
  <si>
    <t>Dränagen (Beispieltext)</t>
  </si>
  <si>
    <t>Kostenberechnung mit Elementen (3./4. Ebene)</t>
  </si>
  <si>
    <t>4. Semester 
Übungsprojekt ???</t>
  </si>
  <si>
    <t>Transportanlagen</t>
  </si>
  <si>
    <t>Krananlagen</t>
  </si>
  <si>
    <t>Förderanlagen, sonstiges</t>
  </si>
  <si>
    <t>Küchentechnische Anlagen</t>
  </si>
  <si>
    <t>Gerüste</t>
  </si>
  <si>
    <t>Sicherungsmaßnahmen</t>
  </si>
  <si>
    <t>Dachfenster, Dachöffnungen: Oberlicht Aluminiumprofilrahmen mit VSG (Beispieltext)</t>
  </si>
  <si>
    <t>Tragende Innenwände: Stahlbeton B25 mit BST 500 S, einschalig, d=15cm (Beispieltext)</t>
  </si>
  <si>
    <t>Nichttragende Innenwände: KS-Stein, NF, d=11,5cm, beidseitig verputzt (Beispieltext)</t>
  </si>
  <si>
    <t>Innentüren und -fenster: Zargen, Blätter und Rahmen aus Kiefer, Verglasung ESG (Beispieltext)</t>
  </si>
  <si>
    <t>Innenwandbekleidungen: Mineralputz (Beispieltext)</t>
  </si>
  <si>
    <t>Name:
Student 1, Student 2</t>
  </si>
  <si>
    <t>Nutzungsspezifische Anlagen, sonstiges</t>
  </si>
  <si>
    <t xml:space="preserve"> </t>
  </si>
  <si>
    <t>Teilklimaanlagen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</si>
  <si>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</si>
  <si>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</si>
  <si>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</si>
  <si>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</si>
  <si>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</si>
  <si>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</si>
  <si>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Gründung, sonstiges (Beispieltext)</t>
  </si>
  <si>
    <t>Gesamtkosten</t>
  </si>
  <si>
    <t>m2 UBF</t>
  </si>
  <si>
    <t>Blatt 4</t>
  </si>
  <si>
    <t>Sonst. Maßnahmen für TA, sonstiges</t>
  </si>
  <si>
    <t>Lufttechnische Anlagen, sonstiges</t>
  </si>
  <si>
    <t>Hoch- und Mittelspannungsanlagen</t>
  </si>
  <si>
    <t>Recycling, Zwischendeponierung u. Ent.</t>
  </si>
  <si>
    <t>Schlechtwetterbau</t>
  </si>
  <si>
    <t>Zusätzliche Maßnahmen</t>
  </si>
  <si>
    <t>Sonst. Maßn. Bauko, sonstiges</t>
  </si>
  <si>
    <t>Abwasseranlagen</t>
  </si>
  <si>
    <t>Wasseranlagen</t>
  </si>
  <si>
    <t>Gasanlagen</t>
  </si>
  <si>
    <t>Feuerlöschanlagen</t>
  </si>
  <si>
    <t>Abwasser-, Wasser-, Gasanl., sonstiges</t>
  </si>
  <si>
    <t>Wärmeerzeugungsanlagen</t>
  </si>
  <si>
    <t>Wärmeverteilnetze</t>
  </si>
  <si>
    <t>Raumheizflächen</t>
  </si>
  <si>
    <t>Wärmeversorgeanlagen, sonstiges</t>
  </si>
  <si>
    <t>Lüftungsanlagen</t>
  </si>
  <si>
    <t>Kostenberechnung mit
Elementen nach
DIN 276</t>
  </si>
  <si>
    <t>Kostengruppen nach
Elementen</t>
  </si>
  <si>
    <t>Kennung Objekt BKI</t>
  </si>
  <si>
    <t>xxxx-xx</t>
  </si>
  <si>
    <t>4. Semester-Projekt:
mein Übungsprojekt ????</t>
  </si>
  <si>
    <t>Kostenermittlung mit Grobelementen (2. Ebene)</t>
  </si>
  <si>
    <t>Land</t>
  </si>
  <si>
    <t>HH ?????</t>
  </si>
  <si>
    <t>FBG:</t>
  </si>
  <si>
    <t>NF1 a:</t>
  </si>
  <si>
    <t>NF a:</t>
  </si>
  <si>
    <t>BRI a:</t>
  </si>
  <si>
    <t>BGF a:</t>
  </si>
  <si>
    <t>BRIa /BGFa:</t>
  </si>
  <si>
    <t>x,xx</t>
  </si>
  <si>
    <t>BRI /BGF:</t>
  </si>
  <si>
    <t>Kreis</t>
  </si>
  <si>
    <t>HH ????</t>
  </si>
  <si>
    <t>BF:</t>
  </si>
  <si>
    <t>NF2 a:</t>
  </si>
  <si>
    <t>NF b:</t>
  </si>
  <si>
    <t>BRI b:</t>
  </si>
  <si>
    <t>BGF b:</t>
  </si>
  <si>
    <t>NFa/BGFa:</t>
  </si>
  <si>
    <t>0,xx</t>
  </si>
  <si>
    <t>NF/BGF:</t>
  </si>
  <si>
    <t xml:space="preserve"> 0,xx</t>
  </si>
  <si>
    <t>Region</t>
  </si>
  <si>
    <t>Außentüren und -fenster: Holzrahmen (Kiefer) mit Aluminium-Profilkern, Isolierverglasung (Beispieltext)</t>
  </si>
  <si>
    <t>Außenwandbekleidungen außen: Fassadenputz (Beispieltext)</t>
  </si>
  <si>
    <t>Außenwandbekleidungen innen: Mineralputz (Beispieltext)</t>
  </si>
  <si>
    <t>Deckenkonstruktionen: Stahlbeton B25 mit BST 500 S, einseitig gespannt, d=25cm (Beispieltext)</t>
  </si>
  <si>
    <t xml:space="preserve">   Kostenplanung:
   Gebäudekennwerte + Kostenermittlung
                                 Prof. Reinhold Johrendt</t>
  </si>
  <si>
    <t>m3</t>
  </si>
  <si>
    <t>m2</t>
  </si>
  <si>
    <t>Klimaanlagen</t>
  </si>
  <si>
    <t>Prozesslufttechnische Anlagen</t>
  </si>
  <si>
    <t>Kälteanlagen</t>
  </si>
  <si>
    <t>Kostenplanung:
Gebäudekennwerte+Kostenermittlung
                           Prof. Reinhold Johrendt</t>
  </si>
  <si>
    <t>Fernmelde- u. Infotechn. Anl., sonstiges</t>
  </si>
  <si>
    <t>Aufzugsanlagen</t>
  </si>
  <si>
    <t>Fahrtreppen, Fahrsteige</t>
  </si>
  <si>
    <t>Befahranlagen</t>
  </si>
  <si>
    <t>Deckenbeläge: schwimmender Estrich d=6,0cm, Grobspanplatten d=2,3cm, Vollholzparkett Kirsche d=2,0cm (Beispieltext)</t>
  </si>
  <si>
    <t>Deckenbekleidungen: unterseitig verputzt MP (Beispieltext)</t>
  </si>
  <si>
    <t>BGF</t>
  </si>
  <si>
    <t>Deckenkonstruktion</t>
  </si>
  <si>
    <t>Deckenbekleidung</t>
  </si>
  <si>
    <t>Grundstück</t>
  </si>
  <si>
    <t>m2 FBG</t>
  </si>
  <si>
    <t>Freianlagen</t>
  </si>
  <si>
    <t>Bauwerk - Technische Anl.</t>
  </si>
  <si>
    <t>Bauwerk - Gesamtkosten</t>
  </si>
  <si>
    <t>Baugrundverbesserung</t>
  </si>
  <si>
    <t>Unterboden und Bodenplatten</t>
  </si>
  <si>
    <t>Sonst. Maßnahmen Baukonstr.</t>
  </si>
  <si>
    <t>Bauwerk - Baukonstruktion</t>
  </si>
  <si>
    <t>Abwasser-, Wasser-, Gasanl.</t>
  </si>
  <si>
    <t>Wärmeversorgungsanlagen</t>
  </si>
  <si>
    <t>Lufttechnische Anlagen</t>
  </si>
  <si>
    <t>Starkstromanlagen</t>
  </si>
  <si>
    <t>Fernmelde- u. Infotechn. Anl.</t>
  </si>
  <si>
    <t>Förderanlagen</t>
  </si>
  <si>
    <t>Nutzungsspezifische Anlagen</t>
  </si>
  <si>
    <t>Gebäudeautomation</t>
  </si>
  <si>
    <t>Sonst. Maßnahmen für TA</t>
  </si>
  <si>
    <t>Deckenbeläge</t>
  </si>
  <si>
    <t>Kostengruppen nach
Grobelementen</t>
  </si>
  <si>
    <t>Menge</t>
  </si>
  <si>
    <t>Einheit</t>
  </si>
  <si>
    <t>Herrichten und Erschliessung</t>
  </si>
  <si>
    <t>100 - 700</t>
  </si>
  <si>
    <t>Dachbeläge</t>
  </si>
  <si>
    <t>Dachbekleidungen</t>
  </si>
  <si>
    <t>Allgemeine Einbauten</t>
  </si>
  <si>
    <t>Besondere Einbauten</t>
  </si>
  <si>
    <t>Baukonstruktive Einbauten, sonstiges</t>
  </si>
  <si>
    <t>Baustelleinrichtung</t>
  </si>
  <si>
    <t>Abbruchmaßnahmen</t>
  </si>
  <si>
    <t>Instandsetzungen</t>
  </si>
  <si>
    <t xml:space="preserve">Name:
Student 1, Student 2, 
</t>
  </si>
  <si>
    <t>BGF a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</si>
  <si>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</si>
  <si>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Baugrubenherstellung
Mutterboden abtragen bis d=20cm, Baugrubenaushub BKL 2-4 und abfahren (Beispieltext)</t>
  </si>
  <si>
    <t>Baugrubenumschließung (Beispieltext)</t>
  </si>
  <si>
    <t>Wasserhaltung (Beispieltext)</t>
  </si>
  <si>
    <t>Baugrube, sonstiges (Beispieltext)</t>
  </si>
  <si>
    <t>Flachgründungen
Streifenfundamente B25, Bodenplatte B15, d=10cm (Beispieltext)</t>
  </si>
  <si>
    <t>Bodenbeläge Asphalt, Verbundestrich, Teppich, Parkett (Beispieltext)</t>
  </si>
  <si>
    <t>Sonnenschutz; Rollläden, Markisen und Jalousien einschließlich Antrieben (Beispieltext)</t>
  </si>
  <si>
    <t>Elementierte Außenwände; Elementierte Wände, bestehend aus Außenwand, -fenster, -türen, (Beispieltext)
-bekleidungen</t>
  </si>
  <si>
    <t>Außenwand, sonstiges; Gitter, Geländer, Stoßabweiser und Handläufe (Beispieltext)</t>
  </si>
  <si>
    <t>G</t>
  </si>
  <si>
    <t xml:space="preserve"> = Gewichtung</t>
  </si>
  <si>
    <t>= Kostenkennwert aus Recherche</t>
  </si>
  <si>
    <t>G1</t>
  </si>
  <si>
    <t>Korr.-F.</t>
  </si>
  <si>
    <t>±</t>
  </si>
  <si>
    <t>G2</t>
  </si>
  <si>
    <t>G3</t>
  </si>
  <si>
    <t>G4</t>
  </si>
  <si>
    <t>G5</t>
  </si>
  <si>
    <t>G6</t>
  </si>
  <si>
    <t>G7</t>
  </si>
  <si>
    <t>€</t>
  </si>
  <si>
    <t>SS 2013</t>
  </si>
  <si>
    <t>V-SS13-01</t>
  </si>
  <si>
    <t>Einzelbeiträge zum Korrekturfaktor</t>
  </si>
  <si>
    <t>Zeit</t>
  </si>
  <si>
    <t>Ort</t>
  </si>
  <si>
    <t>Konj.</t>
  </si>
  <si>
    <t>Sonst. A</t>
  </si>
  <si>
    <t>Sonst. B</t>
  </si>
  <si>
    <t>= Wert (für Übung) aus Kostenermittlung 2. Ebene übernommen</t>
  </si>
  <si>
    <t>Deckenkonstruktionen: Bereich / Bauart / Beschreibung 2</t>
  </si>
  <si>
    <t>Deckenkonstruktionen: Bereich / Bauart / Beschreibung 3</t>
  </si>
  <si>
    <t>Deckenkonstruktionen: Bereich / Bauart / Beschreibung 4</t>
  </si>
  <si>
    <t>Deckenkonstruktionen: Bereich / Bauart / Beschreibung 5</t>
  </si>
  <si>
    <t>Deckenkonstruktionen: Bereich / Bauart / Beschreibung 6</t>
  </si>
  <si>
    <t>Deckenkonstruktionen: Bereich / Bauart / Beschreibung 7</t>
  </si>
  <si>
    <t>Deckenbeläge: Bereich / Bauart / Beschreibung 2</t>
  </si>
  <si>
    <t>Deckenbeläge: Bereich / Bauart / Beschreibung 3</t>
  </si>
  <si>
    <t>Deckenbeläge: Bereich / Bauart / Beschreibung 4</t>
  </si>
  <si>
    <t>Deckenbeläge: Bereich / Bauart / Beschreibung 5</t>
  </si>
  <si>
    <t>Deckenbeläge: Bereich / Bauart / Beschreibung 6</t>
  </si>
  <si>
    <t>Deckenbeläge: Bereich / Bauart / Beschreibung 7</t>
  </si>
  <si>
    <t>Deckenbeläge: Bereich / Bauart / Beschreibung 8</t>
  </si>
  <si>
    <t>Deckenbekleidungen: Bereich / Bauart / Beschreibung 2</t>
  </si>
  <si>
    <t>Deckenbekleidungen: Bereich / Bauart / Beschreibung 3</t>
  </si>
  <si>
    <t>Deckenbekleidungen: Bereich / Bauart / Beschreibung 4</t>
  </si>
  <si>
    <t>Deckenbekleidungen: Bereich / Bauart / Beschreibung 5</t>
  </si>
  <si>
    <t>Deckenbekleidungen: Bereich / Bauart / Beschreibung 6</t>
  </si>
  <si>
    <t>Deckenbekleidungen: Bereich / Bauart / Beschreibung 7</t>
  </si>
  <si>
    <t>Deckenbekleidungen: Bereich / Bauart / Beschreibung 8</t>
  </si>
  <si>
    <t>Bezeichnung Objekt / Erläuterung Quelle</t>
  </si>
  <si>
    <t>(+MWSt?)</t>
  </si>
  <si>
    <t>(MMK?)</t>
  </si>
  <si>
    <t>SS 2014</t>
  </si>
  <si>
    <t xml:space="preserve">aus KGR 300 - 600     </t>
  </si>
  <si>
    <t>aus KGR 300 - 600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</si>
</sst>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0.0%"/>
    <numFmt numFmtId="211" formatCode="#,##0.00&quot; m2&quot;"/>
    <numFmt numFmtId="212" formatCode="#,##0.00&quot; m3&quot;"/>
    <numFmt numFmtId="213" formatCode="#,##0.0&quot; m2&quot;"/>
    <numFmt numFmtId="214" formatCode="#,##0&quot; m2&quot;"/>
    <numFmt numFmtId="215" formatCode="#,##0.00\ &quot;€&quot;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3" fillId="33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6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1" fillId="28" borderId="17" xfId="0" applyFont="1" applyFill="1" applyBorder="1" applyAlignment="1">
      <alignment vertical="center"/>
    </xf>
    <xf numFmtId="0" fontId="1" fillId="28" borderId="13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8" borderId="11" xfId="0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top"/>
    </xf>
    <xf numFmtId="4" fontId="0" fillId="0" borderId="0" xfId="0" applyNumberFormat="1" applyBorder="1" applyAlignment="1">
      <alignment vertical="center"/>
    </xf>
    <xf numFmtId="4" fontId="0" fillId="28" borderId="0" xfId="0" applyNumberForma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8" borderId="13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3" fontId="0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 wrapText="1"/>
    </xf>
    <xf numFmtId="203" fontId="0" fillId="0" borderId="15" xfId="0" applyNumberFormat="1" applyFont="1" applyBorder="1" applyAlignment="1">
      <alignment horizontal="right" vertical="top" wrapText="1"/>
    </xf>
    <xf numFmtId="203" fontId="0" fillId="28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28" borderId="0" xfId="0" applyNumberFormat="1" applyFont="1" applyFill="1" applyBorder="1" applyAlignment="1">
      <alignment vertical="top"/>
    </xf>
    <xf numFmtId="4" fontId="0" fillId="28" borderId="11" xfId="0" applyNumberFormat="1" applyFont="1" applyFill="1" applyBorder="1" applyAlignment="1">
      <alignment vertical="top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4" fontId="1" fillId="2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11" fontId="8" fillId="35" borderId="0" xfId="0" applyNumberFormat="1" applyFont="1" applyFill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11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12" fontId="0" fillId="0" borderId="0" xfId="0" applyNumberFormat="1" applyBorder="1" applyAlignment="1">
      <alignment horizontal="right" vertical="center"/>
    </xf>
    <xf numFmtId="196" fontId="0" fillId="28" borderId="16" xfId="0" applyNumberFormat="1" applyFill="1" applyBorder="1" applyAlignment="1">
      <alignment vertical="center"/>
    </xf>
    <xf numFmtId="1" fontId="0" fillId="28" borderId="16" xfId="0" applyNumberForma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196" fontId="0" fillId="28" borderId="16" xfId="0" applyNumberFormat="1" applyFont="1" applyFill="1" applyBorder="1" applyAlignment="1">
      <alignment horizontal="right" vertical="top"/>
    </xf>
    <xf numFmtId="196" fontId="0" fillId="28" borderId="17" xfId="0" applyNumberFormat="1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center"/>
    </xf>
    <xf numFmtId="0" fontId="0" fillId="0" borderId="0" xfId="63" applyFont="1" applyBorder="1" applyAlignment="1">
      <alignment horizontal="lef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4" fontId="0" fillId="36" borderId="0" xfId="0" applyNumberFormat="1" applyFill="1" applyBorder="1" applyAlignment="1">
      <alignment vertical="center"/>
    </xf>
    <xf numFmtId="7" fontId="0" fillId="28" borderId="11" xfId="60" applyNumberFormat="1" applyFont="1" applyFill="1" applyBorder="1" applyAlignment="1">
      <alignment vertical="center"/>
    </xf>
    <xf numFmtId="7" fontId="1" fillId="28" borderId="11" xfId="60" applyNumberFormat="1" applyFont="1" applyFill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1" fillId="28" borderId="13" xfId="0" applyNumberFormat="1" applyFont="1" applyFill="1" applyBorder="1" applyAlignment="1">
      <alignment vertical="center"/>
    </xf>
    <xf numFmtId="7" fontId="0" fillId="28" borderId="11" xfId="0" applyNumberFormat="1" applyFill="1" applyBorder="1" applyAlignment="1">
      <alignment vertical="center"/>
    </xf>
    <xf numFmtId="7" fontId="0" fillId="28" borderId="0" xfId="0" applyNumberFormat="1" applyFill="1" applyBorder="1" applyAlignment="1">
      <alignment vertical="center"/>
    </xf>
    <xf numFmtId="7" fontId="0" fillId="0" borderId="0" xfId="0" applyNumberFormat="1" applyAlignment="1">
      <alignment/>
    </xf>
    <xf numFmtId="203" fontId="0" fillId="37" borderId="0" xfId="0" applyNumberFormat="1" applyFill="1" applyBorder="1" applyAlignment="1">
      <alignment horizontal="left" vertical="center"/>
    </xf>
    <xf numFmtId="203" fontId="0" fillId="38" borderId="0" xfId="0" applyNumberForma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/>
    </xf>
    <xf numFmtId="4" fontId="0" fillId="36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210" fontId="0" fillId="37" borderId="11" xfId="0" applyNumberForma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top"/>
    </xf>
    <xf numFmtId="196" fontId="0" fillId="37" borderId="15" xfId="0" applyNumberForma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211" fontId="8" fillId="37" borderId="0" xfId="0" applyNumberFormat="1" applyFont="1" applyFill="1" applyBorder="1" applyAlignment="1">
      <alignment horizontal="right" vertical="center"/>
    </xf>
    <xf numFmtId="211" fontId="0" fillId="37" borderId="0" xfId="0" applyNumberFormat="1" applyFill="1" applyBorder="1" applyAlignment="1">
      <alignment horizontal="right" vertical="center"/>
    </xf>
    <xf numFmtId="211" fontId="0" fillId="37" borderId="20" xfId="0" applyNumberFormat="1" applyFill="1" applyBorder="1" applyAlignment="1">
      <alignment horizontal="right" vertical="center"/>
    </xf>
    <xf numFmtId="212" fontId="0" fillId="37" borderId="0" xfId="0" applyNumberFormat="1" applyFill="1" applyBorder="1" applyAlignment="1">
      <alignment horizontal="right" vertical="center"/>
    </xf>
    <xf numFmtId="212" fontId="0" fillId="37" borderId="20" xfId="0" applyNumberFormat="1" applyFill="1" applyBorder="1" applyAlignment="1">
      <alignment horizontal="right" vertical="center"/>
    </xf>
    <xf numFmtId="2" fontId="0" fillId="37" borderId="0" xfId="0" applyNumberFormat="1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right" vertical="top"/>
    </xf>
    <xf numFmtId="203" fontId="0" fillId="39" borderId="15" xfId="0" applyNumberFormat="1" applyFont="1" applyFill="1" applyBorder="1" applyAlignment="1">
      <alignment horizontal="right" vertical="top" wrapText="1"/>
    </xf>
    <xf numFmtId="196" fontId="0" fillId="39" borderId="15" xfId="0" applyNumberFormat="1" applyFont="1" applyFill="1" applyBorder="1" applyAlignment="1">
      <alignment horizontal="right" vertical="top" wrapText="1"/>
    </xf>
    <xf numFmtId="203" fontId="0" fillId="39" borderId="15" xfId="0" applyNumberFormat="1" applyFont="1" applyFill="1" applyBorder="1" applyAlignment="1">
      <alignment horizontal="right" vertical="top"/>
    </xf>
    <xf numFmtId="210" fontId="0" fillId="39" borderId="11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1" fillId="38" borderId="1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vertical="center" wrapText="1"/>
    </xf>
    <xf numFmtId="4" fontId="0" fillId="40" borderId="0" xfId="0" applyNumberFormat="1" applyFont="1" applyFill="1" applyBorder="1" applyAlignment="1">
      <alignment vertical="top"/>
    </xf>
    <xf numFmtId="4" fontId="0" fillId="40" borderId="0" xfId="0" applyNumberFormat="1" applyFont="1" applyFill="1" applyBorder="1" applyAlignment="1">
      <alignment horizontal="right" vertical="top"/>
    </xf>
    <xf numFmtId="0" fontId="0" fillId="38" borderId="0" xfId="0" applyFont="1" applyFill="1" applyBorder="1" applyAlignment="1">
      <alignment horizontal="right" vertical="top"/>
    </xf>
    <xf numFmtId="4" fontId="0" fillId="38" borderId="0" xfId="0" applyNumberFormat="1" applyFont="1" applyFill="1" applyBorder="1" applyAlignment="1">
      <alignment horizontal="right" vertical="top" wrapText="1"/>
    </xf>
    <xf numFmtId="0" fontId="1" fillId="38" borderId="15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top" wrapText="1"/>
    </xf>
    <xf numFmtId="0" fontId="0" fillId="38" borderId="15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203" fontId="0" fillId="38" borderId="15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center" wrapText="1"/>
    </xf>
    <xf numFmtId="215" fontId="0" fillId="39" borderId="11" xfId="0" applyNumberFormat="1" applyFill="1" applyBorder="1" applyAlignment="1">
      <alignment vertical="center"/>
    </xf>
    <xf numFmtId="215" fontId="0" fillId="28" borderId="11" xfId="0" applyNumberFormat="1" applyFill="1" applyBorder="1" applyAlignment="1">
      <alignment vertical="center"/>
    </xf>
    <xf numFmtId="215" fontId="0" fillId="0" borderId="0" xfId="0" applyNumberFormat="1" applyFont="1" applyBorder="1" applyAlignment="1">
      <alignment horizontal="right" vertical="top"/>
    </xf>
    <xf numFmtId="215" fontId="0" fillId="28" borderId="0" xfId="0" applyNumberFormat="1" applyFont="1" applyFill="1" applyBorder="1" applyAlignment="1">
      <alignment vertical="top"/>
    </xf>
    <xf numFmtId="215" fontId="0" fillId="41" borderId="0" xfId="0" applyNumberFormat="1" applyFont="1" applyFill="1" applyBorder="1" applyAlignment="1">
      <alignment horizontal="right" vertical="top"/>
    </xf>
    <xf numFmtId="215" fontId="0" fillId="40" borderId="0" xfId="0" applyNumberFormat="1" applyFont="1" applyFill="1" applyBorder="1" applyAlignment="1">
      <alignment vertical="top"/>
    </xf>
    <xf numFmtId="215" fontId="0" fillId="0" borderId="0" xfId="0" applyNumberFormat="1" applyFont="1" applyBorder="1" applyAlignment="1">
      <alignment horizontal="right" vertical="top" wrapText="1"/>
    </xf>
    <xf numFmtId="215" fontId="0" fillId="39" borderId="0" xfId="0" applyNumberFormat="1" applyFont="1" applyFill="1" applyBorder="1" applyAlignment="1">
      <alignment horizontal="right" vertical="top"/>
    </xf>
    <xf numFmtId="215" fontId="0" fillId="38" borderId="0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vertical="top"/>
    </xf>
    <xf numFmtId="215" fontId="1" fillId="28" borderId="11" xfId="0" applyNumberFormat="1" applyFont="1" applyFill="1" applyBorder="1" applyAlignment="1">
      <alignment vertical="center"/>
    </xf>
    <xf numFmtId="215" fontId="1" fillId="28" borderId="13" xfId="0" applyNumberFormat="1" applyFont="1" applyFill="1" applyBorder="1" applyAlignment="1">
      <alignment vertical="center"/>
    </xf>
    <xf numFmtId="215" fontId="0" fillId="0" borderId="0" xfId="0" applyNumberFormat="1" applyFont="1" applyAlignment="1">
      <alignment/>
    </xf>
    <xf numFmtId="215" fontId="0" fillId="37" borderId="0" xfId="0" applyNumberFormat="1" applyFont="1" applyFill="1" applyBorder="1" applyAlignment="1">
      <alignment horizontal="right" vertical="top"/>
    </xf>
    <xf numFmtId="203" fontId="0" fillId="37" borderId="11" xfId="0" applyNumberFormat="1" applyFill="1" applyBorder="1" applyAlignment="1">
      <alignment horizontal="left" vertical="center"/>
    </xf>
    <xf numFmtId="203" fontId="0" fillId="38" borderId="11" xfId="0" applyNumberFormat="1" applyFill="1" applyBorder="1" applyAlignment="1">
      <alignment horizontal="left" vertical="center"/>
    </xf>
    <xf numFmtId="7" fontId="0" fillId="37" borderId="11" xfId="60" applyNumberFormat="1" applyFont="1" applyFill="1" applyBorder="1" applyAlignment="1">
      <alignment vertical="center"/>
    </xf>
    <xf numFmtId="7" fontId="0" fillId="37" borderId="0" xfId="6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horizontal="right" vertical="top"/>
    </xf>
    <xf numFmtId="10" fontId="0" fillId="37" borderId="13" xfId="0" applyNumberFormat="1" applyFill="1" applyBorder="1" applyAlignment="1">
      <alignment vertical="center"/>
    </xf>
    <xf numFmtId="10" fontId="0" fillId="37" borderId="0" xfId="0" applyNumberFormat="1" applyFill="1" applyBorder="1" applyAlignment="1">
      <alignment vertical="center"/>
    </xf>
    <xf numFmtId="10" fontId="0" fillId="38" borderId="13" xfId="52" applyNumberFormat="1" applyFont="1" applyFill="1" applyBorder="1" applyAlignment="1">
      <alignment horizontal="center" vertical="center"/>
    </xf>
    <xf numFmtId="10" fontId="0" fillId="38" borderId="0" xfId="52" applyNumberFormat="1" applyFont="1" applyFill="1" applyBorder="1" applyAlignment="1">
      <alignment horizontal="center" vertical="center"/>
    </xf>
    <xf numFmtId="4" fontId="0" fillId="39" borderId="13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7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215" fontId="0" fillId="37" borderId="0" xfId="0" applyNumberFormat="1" applyFont="1" applyFill="1" applyBorder="1" applyAlignment="1">
      <alignment horizontal="right" vertical="center"/>
    </xf>
    <xf numFmtId="215" fontId="0" fillId="40" borderId="0" xfId="0" applyNumberFormat="1" applyFont="1" applyFill="1" applyBorder="1" applyAlignment="1">
      <alignment vertical="center"/>
    </xf>
    <xf numFmtId="4" fontId="0" fillId="40" borderId="0" xfId="0" applyNumberFormat="1" applyFont="1" applyFill="1" applyBorder="1" applyAlignment="1">
      <alignment vertical="center"/>
    </xf>
    <xf numFmtId="215" fontId="0" fillId="37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0" fontId="0" fillId="38" borderId="0" xfId="0" applyNumberFormat="1" applyFont="1" applyFill="1" applyBorder="1" applyAlignment="1">
      <alignment vertical="center" wrapText="1"/>
    </xf>
    <xf numFmtId="10" fontId="0" fillId="0" borderId="0" xfId="0" applyNumberFormat="1" applyFont="1" applyBorder="1" applyAlignment="1">
      <alignment horizontal="right" vertical="center"/>
    </xf>
    <xf numFmtId="10" fontId="0" fillId="38" borderId="0" xfId="0" applyNumberFormat="1" applyFont="1" applyFill="1" applyBorder="1" applyAlignment="1">
      <alignment horizontal="right" vertical="top"/>
    </xf>
    <xf numFmtId="4" fontId="0" fillId="28" borderId="11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9" fontId="0" fillId="0" borderId="11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9" fillId="0" borderId="21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133350</xdr:colOff>
      <xdr:row>29</xdr:row>
      <xdr:rowOff>104775</xdr:rowOff>
    </xdr:from>
    <xdr:to>
      <xdr:col>41</xdr:col>
      <xdr:colOff>428625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8021300" y="614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39</xdr:row>
      <xdr:rowOff>104775</xdr:rowOff>
    </xdr:from>
    <xdr:to>
      <xdr:col>41</xdr:col>
      <xdr:colOff>428625</xdr:colOff>
      <xdr:row>39</xdr:row>
      <xdr:rowOff>104775</xdr:rowOff>
    </xdr:to>
    <xdr:sp>
      <xdr:nvSpPr>
        <xdr:cNvPr id="2" name="Line -1021"/>
        <xdr:cNvSpPr>
          <a:spLocks/>
        </xdr:cNvSpPr>
      </xdr:nvSpPr>
      <xdr:spPr>
        <a:xfrm flipH="1">
          <a:off x="18021300" y="858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104775</xdr:rowOff>
    </xdr:from>
    <xdr:to>
      <xdr:col>41</xdr:col>
      <xdr:colOff>428625</xdr:colOff>
      <xdr:row>40</xdr:row>
      <xdr:rowOff>104775</xdr:rowOff>
    </xdr:to>
    <xdr:sp>
      <xdr:nvSpPr>
        <xdr:cNvPr id="3" name="Line -1020"/>
        <xdr:cNvSpPr>
          <a:spLocks/>
        </xdr:cNvSpPr>
      </xdr:nvSpPr>
      <xdr:spPr>
        <a:xfrm flipH="1">
          <a:off x="18021300" y="8963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45</xdr:row>
      <xdr:rowOff>104775</xdr:rowOff>
    </xdr:from>
    <xdr:to>
      <xdr:col>41</xdr:col>
      <xdr:colOff>428625</xdr:colOff>
      <xdr:row>45</xdr:row>
      <xdr:rowOff>104775</xdr:rowOff>
    </xdr:to>
    <xdr:sp>
      <xdr:nvSpPr>
        <xdr:cNvPr id="4" name="Line -1019"/>
        <xdr:cNvSpPr>
          <a:spLocks/>
        </xdr:cNvSpPr>
      </xdr:nvSpPr>
      <xdr:spPr>
        <a:xfrm flipH="1">
          <a:off x="18021300" y="1042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114300</xdr:colOff>
      <xdr:row>110</xdr:row>
      <xdr:rowOff>104775</xdr:rowOff>
    </xdr:from>
    <xdr:to>
      <xdr:col>40</xdr:col>
      <xdr:colOff>400050</xdr:colOff>
      <xdr:row>110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78425" y="20002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194</xdr:row>
      <xdr:rowOff>200025</xdr:rowOff>
    </xdr:from>
    <xdr:to>
      <xdr:col>40</xdr:col>
      <xdr:colOff>419100</xdr:colOff>
      <xdr:row>194</xdr:row>
      <xdr:rowOff>200025</xdr:rowOff>
    </xdr:to>
    <xdr:sp>
      <xdr:nvSpPr>
        <xdr:cNvPr id="2" name="Line -1023"/>
        <xdr:cNvSpPr>
          <a:spLocks/>
        </xdr:cNvSpPr>
      </xdr:nvSpPr>
      <xdr:spPr>
        <a:xfrm flipH="1">
          <a:off x="17897475" y="2606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188</xdr:row>
      <xdr:rowOff>104775</xdr:rowOff>
    </xdr:from>
    <xdr:to>
      <xdr:col>40</xdr:col>
      <xdr:colOff>419100</xdr:colOff>
      <xdr:row>188</xdr:row>
      <xdr:rowOff>104775</xdr:rowOff>
    </xdr:to>
    <xdr:sp>
      <xdr:nvSpPr>
        <xdr:cNvPr id="3" name="Line -1022"/>
        <xdr:cNvSpPr>
          <a:spLocks/>
        </xdr:cNvSpPr>
      </xdr:nvSpPr>
      <xdr:spPr>
        <a:xfrm flipH="1">
          <a:off x="17897475" y="24117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189</xdr:row>
      <xdr:rowOff>104775</xdr:rowOff>
    </xdr:from>
    <xdr:to>
      <xdr:col>40</xdr:col>
      <xdr:colOff>419100</xdr:colOff>
      <xdr:row>189</xdr:row>
      <xdr:rowOff>104775</xdr:rowOff>
    </xdr:to>
    <xdr:sp>
      <xdr:nvSpPr>
        <xdr:cNvPr id="4" name="Line -1021"/>
        <xdr:cNvSpPr>
          <a:spLocks/>
        </xdr:cNvSpPr>
      </xdr:nvSpPr>
      <xdr:spPr>
        <a:xfrm flipH="1">
          <a:off x="17897475" y="24498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6"/>
  <sheetViews>
    <sheetView tabSelected="1" workbookViewId="0" topLeftCell="A1">
      <selection activeCell="AD8" sqref="AD8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140625" style="0" customWidth="1"/>
    <col min="4" max="4" width="9.140625" style="0" customWidth="1"/>
    <col min="5" max="5" width="1.1484375" style="0" customWidth="1"/>
    <col min="6" max="6" width="3.421875" style="0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8515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2.8515625" style="0" customWidth="1"/>
    <col min="40" max="40" width="1.1484375" style="0" customWidth="1"/>
    <col min="41" max="42" width="10.7109375" style="0" customWidth="1"/>
  </cols>
  <sheetData>
    <row r="1" ht="6" customHeight="1" thickBot="1"/>
    <row r="2" spans="1:42" ht="12" customHeight="1">
      <c r="A2" s="210" t="s">
        <v>134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4" t="s">
        <v>235</v>
      </c>
    </row>
    <row r="3" spans="1:42" ht="12.75" thickBo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5"/>
    </row>
    <row r="4" spans="1:42" ht="12" customHeight="1">
      <c r="A4" s="185" t="s">
        <v>133</v>
      </c>
      <c r="B4" s="186"/>
      <c r="C4" s="189" t="s">
        <v>161</v>
      </c>
      <c r="D4" s="190"/>
      <c r="E4" s="190"/>
      <c r="F4" s="190"/>
      <c r="G4" s="190"/>
      <c r="H4" s="190"/>
      <c r="I4" s="190"/>
      <c r="J4" s="190"/>
      <c r="K4" s="49"/>
      <c r="L4" s="49"/>
      <c r="M4" s="198" t="s">
        <v>129</v>
      </c>
      <c r="N4" s="198"/>
      <c r="O4" s="198"/>
      <c r="P4" s="198"/>
      <c r="Q4" s="198"/>
      <c r="R4" s="198"/>
      <c r="S4" s="198"/>
      <c r="T4" s="198"/>
      <c r="U4" s="198"/>
      <c r="V4" s="199"/>
      <c r="W4" s="199"/>
      <c r="X4" s="199"/>
      <c r="Y4" s="199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95" t="s">
        <v>209</v>
      </c>
      <c r="AK4" s="195"/>
      <c r="AL4" s="196"/>
      <c r="AM4" s="196"/>
      <c r="AN4" s="45"/>
      <c r="AO4" s="218" t="s">
        <v>266</v>
      </c>
      <c r="AP4" s="186" t="s">
        <v>111</v>
      </c>
    </row>
    <row r="5" spans="1:42" ht="36" customHeight="1" thickBot="1">
      <c r="A5" s="187"/>
      <c r="B5" s="188"/>
      <c r="C5" s="191"/>
      <c r="D5" s="192"/>
      <c r="E5" s="192"/>
      <c r="F5" s="192"/>
      <c r="G5" s="192"/>
      <c r="H5" s="192"/>
      <c r="I5" s="192"/>
      <c r="J5" s="192"/>
      <c r="K5" s="50"/>
      <c r="L5" s="5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197"/>
      <c r="AK5" s="197"/>
      <c r="AL5" s="197"/>
      <c r="AM5" s="197"/>
      <c r="AN5" s="46"/>
      <c r="AO5" s="219"/>
      <c r="AP5" s="188"/>
    </row>
    <row r="6" spans="1:42" ht="3.75" customHeight="1">
      <c r="A6" s="216"/>
      <c r="B6" s="217"/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4"/>
    </row>
    <row r="7" spans="1:43" ht="17.25" customHeight="1">
      <c r="A7" s="8" t="s">
        <v>135</v>
      </c>
      <c r="B7" s="103" t="s">
        <v>136</v>
      </c>
      <c r="C7" s="59" t="s">
        <v>137</v>
      </c>
      <c r="D7" s="104">
        <v>250</v>
      </c>
      <c r="E7" s="61"/>
      <c r="F7" s="61"/>
      <c r="G7" s="62" t="s">
        <v>138</v>
      </c>
      <c r="H7" s="62"/>
      <c r="I7" s="62"/>
      <c r="J7" s="105"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107"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105">
        <v>75</v>
      </c>
      <c r="AK7" s="58"/>
      <c r="AL7" s="62" t="s">
        <v>142</v>
      </c>
      <c r="AM7" s="109">
        <f>V7/AJ7</f>
        <v>1.3333333333333333</v>
      </c>
      <c r="AN7" s="62"/>
      <c r="AO7" s="62" t="s">
        <v>144</v>
      </c>
      <c r="AP7" s="110" t="s">
        <v>143</v>
      </c>
      <c r="AQ7" s="62"/>
    </row>
    <row r="8" spans="1:43" ht="17.25" customHeight="1">
      <c r="A8" s="8" t="s">
        <v>145</v>
      </c>
      <c r="B8" s="103" t="s">
        <v>146</v>
      </c>
      <c r="C8" s="59" t="s">
        <v>147</v>
      </c>
      <c r="D8" s="104">
        <v>80</v>
      </c>
      <c r="E8" s="61"/>
      <c r="F8" s="61"/>
      <c r="G8" s="62" t="s">
        <v>148</v>
      </c>
      <c r="H8" s="62"/>
      <c r="I8" s="62"/>
      <c r="J8" s="105">
        <v>0</v>
      </c>
      <c r="K8" s="58"/>
      <c r="L8" s="58"/>
      <c r="M8" s="62" t="s">
        <v>149</v>
      </c>
      <c r="N8" s="62"/>
      <c r="O8" s="62"/>
      <c r="P8" s="105">
        <v>2</v>
      </c>
      <c r="Q8" s="62"/>
      <c r="R8" s="62"/>
      <c r="S8" s="62" t="s">
        <v>150</v>
      </c>
      <c r="T8" s="62"/>
      <c r="U8" s="62"/>
      <c r="V8" s="107"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105">
        <v>1</v>
      </c>
      <c r="AK8" s="58"/>
      <c r="AL8" s="62" t="s">
        <v>152</v>
      </c>
      <c r="AM8" s="109" t="s">
        <v>153</v>
      </c>
      <c r="AN8" s="62"/>
      <c r="AO8" s="62" t="s">
        <v>154</v>
      </c>
      <c r="AP8" s="110" t="s">
        <v>155</v>
      </c>
      <c r="AQ8" s="62"/>
    </row>
    <row r="9" spans="1:43" ht="17.25" customHeight="1">
      <c r="A9" s="8" t="s">
        <v>156</v>
      </c>
      <c r="B9" s="103" t="s">
        <v>27</v>
      </c>
      <c r="C9" s="59" t="s">
        <v>28</v>
      </c>
      <c r="D9" s="104">
        <f>D7-D8</f>
        <v>170</v>
      </c>
      <c r="E9" s="61"/>
      <c r="F9" s="61"/>
      <c r="G9" s="62" t="s">
        <v>29</v>
      </c>
      <c r="H9" s="62"/>
      <c r="I9" s="62"/>
      <c r="J9" s="105">
        <v>0</v>
      </c>
      <c r="K9" s="58"/>
      <c r="L9" s="58"/>
      <c r="M9" s="65" t="s">
        <v>30</v>
      </c>
      <c r="N9" s="65"/>
      <c r="O9" s="65"/>
      <c r="P9" s="106">
        <v>1</v>
      </c>
      <c r="Q9" s="62"/>
      <c r="R9" s="62"/>
      <c r="S9" s="65" t="s">
        <v>31</v>
      </c>
      <c r="T9" s="65"/>
      <c r="U9" s="65"/>
      <c r="V9" s="108"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106">
        <v>1</v>
      </c>
      <c r="AK9" s="58"/>
      <c r="AL9" s="62" t="s">
        <v>33</v>
      </c>
      <c r="AM9" s="109" t="s">
        <v>153</v>
      </c>
      <c r="AN9" s="62"/>
      <c r="AO9" s="62" t="s">
        <v>34</v>
      </c>
      <c r="AP9" s="110" t="s">
        <v>155</v>
      </c>
      <c r="AQ9" s="62"/>
    </row>
    <row r="10" spans="1:43" ht="17.25" customHeight="1">
      <c r="A10" s="8" t="s">
        <v>35</v>
      </c>
      <c r="B10" s="103" t="s">
        <v>36</v>
      </c>
      <c r="C10" s="59"/>
      <c r="D10" s="61"/>
      <c r="E10" s="61"/>
      <c r="F10" s="61"/>
      <c r="G10" s="62" t="s">
        <v>51</v>
      </c>
      <c r="H10" s="62"/>
      <c r="I10" s="62"/>
      <c r="J10" s="105"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62" t="s">
        <v>53</v>
      </c>
      <c r="AM10" s="109" t="s">
        <v>153</v>
      </c>
      <c r="AN10" s="62"/>
      <c r="AO10" s="62" t="s">
        <v>54</v>
      </c>
      <c r="AP10" s="110" t="s">
        <v>155</v>
      </c>
      <c r="AQ10" s="62"/>
    </row>
    <row r="11" spans="1:43" ht="17.25" customHeight="1">
      <c r="A11" s="8" t="s">
        <v>55</v>
      </c>
      <c r="B11" s="103" t="s">
        <v>36</v>
      </c>
      <c r="C11" s="59"/>
      <c r="D11" s="61"/>
      <c r="E11" s="61"/>
      <c r="F11" s="61"/>
      <c r="G11" s="62" t="s">
        <v>57</v>
      </c>
      <c r="H11" s="62"/>
      <c r="I11" s="62"/>
      <c r="J11" s="105"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62" t="s">
        <v>58</v>
      </c>
      <c r="AM11" s="109" t="s">
        <v>153</v>
      </c>
      <c r="AN11" s="62"/>
      <c r="AO11" s="62" t="s">
        <v>59</v>
      </c>
      <c r="AP11" s="110" t="s">
        <v>155</v>
      </c>
      <c r="AQ11" s="62"/>
    </row>
    <row r="12" spans="1:44" ht="17.25" customHeight="1">
      <c r="A12" s="8" t="s">
        <v>60</v>
      </c>
      <c r="B12" s="103" t="s">
        <v>61</v>
      </c>
      <c r="C12" s="59"/>
      <c r="D12" s="61"/>
      <c r="E12" s="61"/>
      <c r="F12" s="61"/>
      <c r="G12" s="62" t="s">
        <v>63</v>
      </c>
      <c r="H12" s="62"/>
      <c r="I12" s="62"/>
      <c r="J12" s="105">
        <v>0</v>
      </c>
      <c r="K12" s="58"/>
      <c r="L12" s="58"/>
      <c r="M12" s="62" t="s">
        <v>64</v>
      </c>
      <c r="N12" s="62"/>
      <c r="O12" s="62"/>
      <c r="P12" s="105">
        <v>1</v>
      </c>
      <c r="Q12" s="62"/>
      <c r="R12" s="62"/>
      <c r="S12" s="62" t="s">
        <v>56</v>
      </c>
      <c r="T12" s="62"/>
      <c r="U12" s="62"/>
      <c r="V12" s="105"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105">
        <v>1</v>
      </c>
      <c r="AK12" s="58"/>
      <c r="AL12" s="62"/>
      <c r="AM12" s="79"/>
      <c r="AN12" s="62"/>
      <c r="AO12" s="62"/>
      <c r="AP12" s="80"/>
      <c r="AQ12" s="62"/>
      <c r="AR12" s="62"/>
    </row>
    <row r="13" spans="1:44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105">
        <v>10</v>
      </c>
      <c r="K13" s="58"/>
      <c r="L13" s="58"/>
      <c r="M13" s="62" t="s">
        <v>68</v>
      </c>
      <c r="N13" s="62"/>
      <c r="O13" s="62"/>
      <c r="P13" s="105">
        <v>1</v>
      </c>
      <c r="Q13" s="62"/>
      <c r="R13" s="62"/>
      <c r="S13" s="62" t="s">
        <v>62</v>
      </c>
      <c r="T13" s="62"/>
      <c r="U13" s="62"/>
      <c r="V13" s="105"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105">
        <v>1</v>
      </c>
      <c r="AK13" s="58"/>
      <c r="AL13" s="62" t="s">
        <v>70</v>
      </c>
      <c r="AM13" s="109" t="s">
        <v>153</v>
      </c>
      <c r="AN13" s="62"/>
      <c r="AO13" s="62" t="s">
        <v>71</v>
      </c>
      <c r="AP13" s="110" t="s">
        <v>155</v>
      </c>
      <c r="AQ13" s="62"/>
      <c r="AR13" s="62"/>
    </row>
    <row r="14" spans="1:44" ht="17.25" customHeight="1">
      <c r="A14" s="102" t="s">
        <v>72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106">
        <v>1</v>
      </c>
      <c r="Q14" s="62"/>
      <c r="R14" s="62"/>
      <c r="S14" s="65" t="s">
        <v>66</v>
      </c>
      <c r="T14" s="65"/>
      <c r="U14" s="65"/>
      <c r="V14" s="106"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106">
        <v>1</v>
      </c>
      <c r="AK14" s="58"/>
      <c r="AL14" s="62" t="s">
        <v>75</v>
      </c>
      <c r="AM14" s="109" t="s">
        <v>153</v>
      </c>
      <c r="AN14" s="62"/>
      <c r="AO14" s="62" t="s">
        <v>76</v>
      </c>
      <c r="AP14" s="110" t="s">
        <v>155</v>
      </c>
      <c r="AQ14" s="62"/>
      <c r="AR14" s="77"/>
    </row>
    <row r="15" spans="1:44" ht="17.25" customHeight="1">
      <c r="A15" s="102" t="s">
        <v>77</v>
      </c>
      <c r="B15" s="56"/>
      <c r="C15" s="59" t="s">
        <v>78</v>
      </c>
      <c r="D15" s="60"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62"/>
      <c r="AM15" s="62"/>
      <c r="AN15" s="62"/>
      <c r="AO15" s="62"/>
      <c r="AP15" s="64"/>
      <c r="AQ15" s="62"/>
      <c r="AR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62"/>
      <c r="AP16" s="64"/>
    </row>
    <row r="17" spans="1:42" ht="18" customHeight="1">
      <c r="A17" s="203" t="s">
        <v>19</v>
      </c>
      <c r="B17" s="201" t="s">
        <v>196</v>
      </c>
      <c r="C17" s="203" t="s">
        <v>197</v>
      </c>
      <c r="D17" s="205" t="s">
        <v>198</v>
      </c>
      <c r="E17" s="51"/>
      <c r="F17" s="51"/>
      <c r="G17" s="205" t="s">
        <v>45</v>
      </c>
      <c r="H17" s="205"/>
      <c r="I17" s="205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207" t="s">
        <v>14</v>
      </c>
      <c r="AK17" s="52"/>
      <c r="AL17" s="207" t="s">
        <v>44</v>
      </c>
      <c r="AM17" s="193" t="s">
        <v>20</v>
      </c>
      <c r="AN17" s="53"/>
      <c r="AO17" s="207" t="s">
        <v>21</v>
      </c>
      <c r="AP17" s="220" t="s">
        <v>22</v>
      </c>
    </row>
    <row r="18" spans="1:42" ht="18" customHeight="1">
      <c r="A18" s="204"/>
      <c r="B18" s="202"/>
      <c r="C18" s="204"/>
      <c r="D18" s="206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206" t="s">
        <v>236</v>
      </c>
      <c r="AD18" s="206"/>
      <c r="AE18" s="206"/>
      <c r="AF18" s="206"/>
      <c r="AG18" s="206"/>
      <c r="AH18" s="43"/>
      <c r="AI18" s="43" t="s">
        <v>225</v>
      </c>
      <c r="AJ18" s="206"/>
      <c r="AK18" s="43"/>
      <c r="AL18" s="206"/>
      <c r="AM18" s="194"/>
      <c r="AN18" s="54"/>
      <c r="AO18" s="206"/>
      <c r="AP18" s="221"/>
    </row>
    <row r="19" spans="1:42" ht="18" customHeight="1" thickBot="1">
      <c r="A19" s="41"/>
      <c r="B19" s="42" t="s">
        <v>131</v>
      </c>
      <c r="C19" s="41"/>
      <c r="D19" s="7"/>
      <c r="E19" s="7"/>
      <c r="F19" s="7" t="s">
        <v>224</v>
      </c>
      <c r="G19" s="100" t="s">
        <v>132</v>
      </c>
      <c r="H19" s="7"/>
      <c r="I19" s="7" t="s">
        <v>227</v>
      </c>
      <c r="J19" s="100" t="s">
        <v>132</v>
      </c>
      <c r="K19" s="7"/>
      <c r="L19" s="7" t="s">
        <v>228</v>
      </c>
      <c r="M19" s="100" t="s">
        <v>132</v>
      </c>
      <c r="N19" s="7"/>
      <c r="O19" s="7" t="s">
        <v>229</v>
      </c>
      <c r="P19" s="100" t="s">
        <v>132</v>
      </c>
      <c r="Q19" s="7"/>
      <c r="R19" s="7" t="s">
        <v>230</v>
      </c>
      <c r="S19" s="100" t="s">
        <v>132</v>
      </c>
      <c r="T19" s="7"/>
      <c r="U19" s="7" t="s">
        <v>231</v>
      </c>
      <c r="V19" s="100" t="s">
        <v>132</v>
      </c>
      <c r="W19" s="7"/>
      <c r="X19" s="7" t="s">
        <v>232</v>
      </c>
      <c r="Y19" s="100" t="s">
        <v>132</v>
      </c>
      <c r="Z19" s="7"/>
      <c r="AA19" s="7" t="s">
        <v>221</v>
      </c>
      <c r="AB19" s="7"/>
      <c r="AC19" s="7" t="s">
        <v>237</v>
      </c>
      <c r="AD19" s="7" t="s">
        <v>238</v>
      </c>
      <c r="AE19" s="7" t="s">
        <v>239</v>
      </c>
      <c r="AF19" s="7" t="s">
        <v>240</v>
      </c>
      <c r="AG19" s="7" t="s">
        <v>241</v>
      </c>
      <c r="AH19" s="7"/>
      <c r="AI19" s="7" t="s">
        <v>226</v>
      </c>
      <c r="AJ19" s="7" t="s">
        <v>233</v>
      </c>
      <c r="AK19" s="7"/>
      <c r="AL19" s="7" t="s">
        <v>233</v>
      </c>
      <c r="AM19" s="39" t="s">
        <v>233</v>
      </c>
      <c r="AN19" s="39"/>
      <c r="AO19" s="7"/>
      <c r="AP19" s="40"/>
    </row>
    <row r="20" spans="1:42" ht="18" customHeight="1" thickBot="1">
      <c r="A20" s="10">
        <v>100</v>
      </c>
      <c r="B20" s="11" t="s">
        <v>177</v>
      </c>
      <c r="C20" s="68">
        <f>D7</f>
        <v>250</v>
      </c>
      <c r="D20" s="11" t="s">
        <v>178</v>
      </c>
      <c r="E20" s="96"/>
      <c r="F20" s="9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48">
        <v>150</v>
      </c>
      <c r="AM20" s="89">
        <f>(C20*AL20)</f>
        <v>37500</v>
      </c>
      <c r="AN20" s="24"/>
      <c r="AO20" s="3"/>
      <c r="AP20" s="4"/>
    </row>
    <row r="21" spans="1:42" ht="18" customHeight="1" thickBot="1">
      <c r="A21" s="10">
        <v>200</v>
      </c>
      <c r="B21" s="11" t="s">
        <v>199</v>
      </c>
      <c r="C21" s="68">
        <f>D7</f>
        <v>250</v>
      </c>
      <c r="D21" s="11" t="s">
        <v>178</v>
      </c>
      <c r="E21" s="3"/>
      <c r="F21" s="146"/>
      <c r="G21" s="95"/>
      <c r="H21" s="3"/>
      <c r="I21" s="146"/>
      <c r="J21" s="95"/>
      <c r="K21" s="23"/>
      <c r="L21" s="146"/>
      <c r="M21" s="95"/>
      <c r="N21" s="3"/>
      <c r="O21" s="146"/>
      <c r="P21" s="95"/>
      <c r="Q21" s="23"/>
      <c r="R21" s="146"/>
      <c r="S21" s="95"/>
      <c r="T21" s="3"/>
      <c r="U21" s="146"/>
      <c r="V21" s="95"/>
      <c r="W21" s="23"/>
      <c r="X21" s="146"/>
      <c r="Y21" s="95"/>
      <c r="Z21" s="3"/>
      <c r="AA21" s="147">
        <f aca="true" t="shared" si="0" ref="AA21:AA29">F21+I21+L21+O21+R21+U21+X21</f>
        <v>0</v>
      </c>
      <c r="AB21" s="23"/>
      <c r="AC21" s="151"/>
      <c r="AD21" s="151"/>
      <c r="AE21" s="151"/>
      <c r="AF21" s="151"/>
      <c r="AG21" s="151"/>
      <c r="AH21" s="23"/>
      <c r="AI21" s="153">
        <f>SUM(AC21:AG21)</f>
        <v>0</v>
      </c>
      <c r="AJ21" s="23" t="e">
        <f aca="true" t="shared" si="1" ref="AJ21:AJ29">((F21*G21)+(I21*J21)+(L21*M21)+(O21*P21)+(R21*S21)+(U21*V21)+(X21*Y21))/AA21*(1+AI21)</f>
        <v>#DIV/0!</v>
      </c>
      <c r="AK21" s="23"/>
      <c r="AL21" s="148">
        <v>90</v>
      </c>
      <c r="AM21" s="89">
        <f>(C21*AL21)</f>
        <v>22500</v>
      </c>
      <c r="AN21" s="24"/>
      <c r="AO21" s="3"/>
      <c r="AP21" s="4"/>
    </row>
    <row r="22" spans="1:42" ht="18" customHeight="1">
      <c r="A22" s="8">
        <v>310</v>
      </c>
      <c r="B22" s="9" t="s">
        <v>24</v>
      </c>
      <c r="C22" s="101">
        <v>118</v>
      </c>
      <c r="D22" s="1" t="s">
        <v>162</v>
      </c>
      <c r="E22" s="1"/>
      <c r="F22" s="92"/>
      <c r="G22" s="84"/>
      <c r="H22" s="1"/>
      <c r="I22" s="92"/>
      <c r="J22" s="84"/>
      <c r="K22" s="20"/>
      <c r="L22" s="92"/>
      <c r="M22" s="84"/>
      <c r="N22" s="1"/>
      <c r="O22" s="92"/>
      <c r="P22" s="84"/>
      <c r="Q22" s="20"/>
      <c r="R22" s="92"/>
      <c r="S22" s="84"/>
      <c r="T22" s="1"/>
      <c r="U22" s="92"/>
      <c r="V22" s="84"/>
      <c r="W22" s="20"/>
      <c r="X22" s="92"/>
      <c r="Y22" s="84"/>
      <c r="Z22" s="1"/>
      <c r="AA22" s="93">
        <f t="shared" si="0"/>
        <v>0</v>
      </c>
      <c r="AB22" s="20"/>
      <c r="AC22" s="152"/>
      <c r="AD22" s="152"/>
      <c r="AE22" s="152"/>
      <c r="AF22" s="152"/>
      <c r="AG22" s="152"/>
      <c r="AH22" s="20"/>
      <c r="AI22" s="154">
        <f>SUM(AC22:AG22)</f>
        <v>0</v>
      </c>
      <c r="AJ22" s="20" t="e">
        <f t="shared" si="1"/>
        <v>#DIV/0!</v>
      </c>
      <c r="AK22" s="20"/>
      <c r="AL22" s="149">
        <v>23</v>
      </c>
      <c r="AM22" s="90">
        <f>(C22*AL22)</f>
        <v>2714</v>
      </c>
      <c r="AN22" s="21"/>
      <c r="AO22" s="150">
        <f aca="true" t="shared" si="2" ref="AO22:AO29">IF(AM22&gt;0,(AM22/$AM$41),"")</f>
        <v>0.01437279231473979</v>
      </c>
      <c r="AP22" s="2"/>
    </row>
    <row r="23" spans="1:42" ht="18" customHeight="1">
      <c r="A23" s="8">
        <v>320</v>
      </c>
      <c r="B23" s="9" t="s">
        <v>25</v>
      </c>
      <c r="C23" s="101">
        <v>100</v>
      </c>
      <c r="D23" s="1" t="s">
        <v>163</v>
      </c>
      <c r="E23" s="1"/>
      <c r="F23" s="92">
        <v>1</v>
      </c>
      <c r="G23" s="84">
        <v>10000</v>
      </c>
      <c r="H23" s="1"/>
      <c r="I23" s="92">
        <v>1</v>
      </c>
      <c r="J23" s="84">
        <v>20000</v>
      </c>
      <c r="K23" s="20"/>
      <c r="L23" s="92"/>
      <c r="M23" s="84"/>
      <c r="N23" s="1"/>
      <c r="O23" s="92"/>
      <c r="P23" s="84"/>
      <c r="Q23" s="20"/>
      <c r="R23" s="92"/>
      <c r="S23" s="84"/>
      <c r="T23" s="1"/>
      <c r="U23" s="92"/>
      <c r="V23" s="84"/>
      <c r="W23" s="20"/>
      <c r="X23" s="92"/>
      <c r="Y23" s="84"/>
      <c r="Z23" s="1"/>
      <c r="AA23" s="93">
        <f t="shared" si="0"/>
        <v>2</v>
      </c>
      <c r="AB23" s="20"/>
      <c r="AC23" s="152"/>
      <c r="AD23" s="152"/>
      <c r="AE23" s="152"/>
      <c r="AF23" s="152"/>
      <c r="AG23" s="152"/>
      <c r="AH23" s="20"/>
      <c r="AI23" s="154">
        <f>SUM(AC23:AG23)</f>
        <v>0</v>
      </c>
      <c r="AJ23" s="20">
        <f t="shared" si="1"/>
        <v>15000</v>
      </c>
      <c r="AK23" s="20"/>
      <c r="AL23" s="149">
        <v>154</v>
      </c>
      <c r="AM23" s="90">
        <f aca="true" t="shared" si="3" ref="AM23:AM29">(C23*AL23)</f>
        <v>15400</v>
      </c>
      <c r="AN23" s="21"/>
      <c r="AO23" s="150">
        <f t="shared" si="2"/>
        <v>0.08155526958253234</v>
      </c>
      <c r="AP23" s="2"/>
    </row>
    <row r="24" spans="1:42" ht="18" customHeight="1">
      <c r="A24" s="8">
        <v>330</v>
      </c>
      <c r="B24" s="9" t="s">
        <v>26</v>
      </c>
      <c r="C24" s="101">
        <v>453</v>
      </c>
      <c r="D24" s="1" t="s">
        <v>163</v>
      </c>
      <c r="E24" s="1"/>
      <c r="F24" s="92"/>
      <c r="G24" s="84"/>
      <c r="H24" s="1"/>
      <c r="I24" s="92"/>
      <c r="J24" s="84"/>
      <c r="K24" s="20"/>
      <c r="L24" s="92"/>
      <c r="M24" s="84"/>
      <c r="N24" s="1"/>
      <c r="O24" s="92"/>
      <c r="P24" s="84"/>
      <c r="Q24" s="20"/>
      <c r="R24" s="92"/>
      <c r="S24" s="84"/>
      <c r="T24" s="1"/>
      <c r="U24" s="92"/>
      <c r="V24" s="84"/>
      <c r="W24" s="20"/>
      <c r="X24" s="92"/>
      <c r="Y24" s="84"/>
      <c r="Z24" s="1"/>
      <c r="AA24" s="93">
        <f t="shared" si="0"/>
        <v>0</v>
      </c>
      <c r="AB24" s="20"/>
      <c r="AC24" s="152"/>
      <c r="AD24" s="152"/>
      <c r="AE24" s="152"/>
      <c r="AF24" s="152"/>
      <c r="AG24" s="152"/>
      <c r="AH24" s="20"/>
      <c r="AI24" s="154">
        <f aca="true" t="shared" si="4" ref="AI24:AI29">SUM(AC24:AG24)</f>
        <v>0</v>
      </c>
      <c r="AJ24" s="20" t="e">
        <f t="shared" si="1"/>
        <v>#DIV/0!</v>
      </c>
      <c r="AK24" s="20"/>
      <c r="AL24" s="149">
        <v>200</v>
      </c>
      <c r="AM24" s="90">
        <f t="shared" si="3"/>
        <v>90600</v>
      </c>
      <c r="AN24" s="21"/>
      <c r="AO24" s="150">
        <f t="shared" si="2"/>
        <v>0.4797991833881448</v>
      </c>
      <c r="AP24" s="2"/>
    </row>
    <row r="25" spans="1:42" ht="18" customHeight="1">
      <c r="A25" s="8">
        <v>340</v>
      </c>
      <c r="B25" s="9" t="s">
        <v>46</v>
      </c>
      <c r="C25" s="101">
        <v>171</v>
      </c>
      <c r="D25" s="1" t="s">
        <v>163</v>
      </c>
      <c r="E25" s="1"/>
      <c r="F25" s="92"/>
      <c r="G25" s="84"/>
      <c r="H25" s="1"/>
      <c r="I25" s="92"/>
      <c r="J25" s="84"/>
      <c r="K25" s="20"/>
      <c r="L25" s="92"/>
      <c r="M25" s="84"/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 t="shared" si="0"/>
        <v>0</v>
      </c>
      <c r="AB25" s="20"/>
      <c r="AC25" s="152"/>
      <c r="AD25" s="152"/>
      <c r="AE25" s="152"/>
      <c r="AF25" s="152"/>
      <c r="AG25" s="152"/>
      <c r="AH25" s="20"/>
      <c r="AI25" s="154">
        <f t="shared" si="4"/>
        <v>0</v>
      </c>
      <c r="AJ25" s="20" t="e">
        <f t="shared" si="1"/>
        <v>#DIV/0!</v>
      </c>
      <c r="AK25" s="20"/>
      <c r="AL25" s="149">
        <v>145</v>
      </c>
      <c r="AM25" s="90">
        <f t="shared" si="3"/>
        <v>24795</v>
      </c>
      <c r="AN25" s="21"/>
      <c r="AO25" s="150">
        <f t="shared" si="2"/>
        <v>0.13130927982460322</v>
      </c>
      <c r="AP25" s="2"/>
    </row>
    <row r="26" spans="1:42" ht="18" customHeight="1">
      <c r="A26" s="8">
        <v>350</v>
      </c>
      <c r="B26" s="9" t="s">
        <v>47</v>
      </c>
      <c r="C26" s="101">
        <v>175</v>
      </c>
      <c r="D26" s="1" t="s">
        <v>163</v>
      </c>
      <c r="E26" s="1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 t="shared" si="0"/>
        <v>0</v>
      </c>
      <c r="AB26" s="20"/>
      <c r="AC26" s="152"/>
      <c r="AD26" s="152"/>
      <c r="AE26" s="152"/>
      <c r="AF26" s="152"/>
      <c r="AG26" s="152"/>
      <c r="AH26" s="20"/>
      <c r="AI26" s="154">
        <f t="shared" si="4"/>
        <v>0</v>
      </c>
      <c r="AJ26" s="20" t="e">
        <f t="shared" si="1"/>
        <v>#DIV/0!</v>
      </c>
      <c r="AK26" s="20"/>
      <c r="AL26" s="149">
        <v>201</v>
      </c>
      <c r="AM26" s="90">
        <f t="shared" si="3"/>
        <v>35175</v>
      </c>
      <c r="AN26" s="21"/>
      <c r="AO26" s="150">
        <f t="shared" si="2"/>
        <v>0.18627964984192047</v>
      </c>
      <c r="AP26" s="2"/>
    </row>
    <row r="27" spans="1:42" ht="18" customHeight="1">
      <c r="A27" s="8">
        <v>360</v>
      </c>
      <c r="B27" s="9" t="s">
        <v>48</v>
      </c>
      <c r="C27" s="101">
        <v>65</v>
      </c>
      <c r="D27" s="1" t="s">
        <v>163</v>
      </c>
      <c r="E27" s="1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 t="shared" si="0"/>
        <v>0</v>
      </c>
      <c r="AB27" s="20"/>
      <c r="AC27" s="152"/>
      <c r="AD27" s="152"/>
      <c r="AE27" s="152"/>
      <c r="AF27" s="152"/>
      <c r="AG27" s="152"/>
      <c r="AH27" s="20"/>
      <c r="AI27" s="154">
        <f t="shared" si="4"/>
        <v>0</v>
      </c>
      <c r="AJ27" s="20" t="e">
        <f t="shared" si="1"/>
        <v>#DIV/0!</v>
      </c>
      <c r="AK27" s="20"/>
      <c r="AL27" s="149">
        <v>213</v>
      </c>
      <c r="AM27" s="90">
        <f t="shared" si="3"/>
        <v>13845</v>
      </c>
      <c r="AN27" s="21"/>
      <c r="AO27" s="150">
        <f t="shared" si="2"/>
        <v>0.07332030567338703</v>
      </c>
      <c r="AP27" s="2"/>
    </row>
    <row r="28" spans="1:42" ht="18" customHeight="1">
      <c r="A28" s="8">
        <v>370</v>
      </c>
      <c r="B28" s="9" t="s">
        <v>49</v>
      </c>
      <c r="C28" s="69">
        <f>AJ$7</f>
        <v>75</v>
      </c>
      <c r="D28" s="1" t="s">
        <v>210</v>
      </c>
      <c r="E28" s="1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 t="shared" si="0"/>
        <v>0</v>
      </c>
      <c r="AB28" s="20"/>
      <c r="AC28" s="152"/>
      <c r="AD28" s="152"/>
      <c r="AE28" s="152"/>
      <c r="AF28" s="152"/>
      <c r="AG28" s="152"/>
      <c r="AH28" s="20"/>
      <c r="AI28" s="154">
        <f t="shared" si="4"/>
        <v>0</v>
      </c>
      <c r="AJ28" s="20" t="e">
        <f t="shared" si="1"/>
        <v>#DIV/0!</v>
      </c>
      <c r="AK28" s="20"/>
      <c r="AL28" s="149">
        <v>8</v>
      </c>
      <c r="AM28" s="90">
        <f t="shared" si="3"/>
        <v>600</v>
      </c>
      <c r="AN28" s="21"/>
      <c r="AO28" s="150">
        <f t="shared" si="2"/>
        <v>0.0031774780356830785</v>
      </c>
      <c r="AP28" s="2"/>
    </row>
    <row r="29" spans="1:44" ht="18" customHeight="1" thickBot="1">
      <c r="A29" s="8">
        <v>390</v>
      </c>
      <c r="B29" s="9" t="s">
        <v>184</v>
      </c>
      <c r="C29" s="69">
        <f>AJ$7</f>
        <v>75</v>
      </c>
      <c r="D29" s="1" t="s">
        <v>210</v>
      </c>
      <c r="E29" s="1"/>
      <c r="F29" s="92"/>
      <c r="G29" s="84"/>
      <c r="H29" s="1"/>
      <c r="I29" s="92"/>
      <c r="J29" s="84"/>
      <c r="K29" s="20"/>
      <c r="L29" s="92"/>
      <c r="M29" s="84"/>
      <c r="N29" s="1"/>
      <c r="O29" s="92"/>
      <c r="P29" s="84"/>
      <c r="Q29" s="20"/>
      <c r="R29" s="92"/>
      <c r="S29" s="84"/>
      <c r="T29" s="1"/>
      <c r="U29" s="92"/>
      <c r="V29" s="84"/>
      <c r="W29" s="20"/>
      <c r="X29" s="92"/>
      <c r="Y29" s="84"/>
      <c r="Z29" s="1"/>
      <c r="AA29" s="93">
        <f t="shared" si="0"/>
        <v>0</v>
      </c>
      <c r="AB29" s="20"/>
      <c r="AC29" s="152"/>
      <c r="AD29" s="152"/>
      <c r="AE29" s="152"/>
      <c r="AF29" s="152"/>
      <c r="AG29" s="152"/>
      <c r="AH29" s="20"/>
      <c r="AI29" s="154">
        <f t="shared" si="4"/>
        <v>0</v>
      </c>
      <c r="AJ29" s="20" t="e">
        <f t="shared" si="1"/>
        <v>#DIV/0!</v>
      </c>
      <c r="AK29" s="20"/>
      <c r="AL29" s="149">
        <v>21</v>
      </c>
      <c r="AM29" s="90">
        <f t="shared" si="3"/>
        <v>1575</v>
      </c>
      <c r="AN29" s="21"/>
      <c r="AO29" s="150">
        <f t="shared" si="2"/>
        <v>0.00834087984366808</v>
      </c>
      <c r="AP29" s="2"/>
      <c r="AR29" s="78"/>
    </row>
    <row r="30" spans="1:42" ht="30" customHeight="1" thickBot="1">
      <c r="A30" s="10">
        <v>300</v>
      </c>
      <c r="B30" s="11" t="s">
        <v>185</v>
      </c>
      <c r="C30" s="67">
        <f>AJ$7</f>
        <v>75</v>
      </c>
      <c r="D30" s="11" t="s">
        <v>210</v>
      </c>
      <c r="E30" s="96"/>
      <c r="F30" s="9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f>SUM(G30:Y30)/5</f>
        <v>0</v>
      </c>
      <c r="AK30" s="23"/>
      <c r="AL30" s="85">
        <f>AM30/C30</f>
        <v>2462.72</v>
      </c>
      <c r="AM30" s="89">
        <f>SUM(AM22:AM29)</f>
        <v>184704</v>
      </c>
      <c r="AN30" s="24"/>
      <c r="AO30" s="3"/>
      <c r="AP30" s="4"/>
    </row>
    <row r="31" spans="1:42" ht="18" customHeight="1">
      <c r="A31" s="8">
        <v>410</v>
      </c>
      <c r="B31" s="9" t="s">
        <v>186</v>
      </c>
      <c r="C31" s="69">
        <f aca="true" t="shared" si="5" ref="C31:C39">AJ$7</f>
        <v>75</v>
      </c>
      <c r="D31" s="1" t="s">
        <v>210</v>
      </c>
      <c r="E31" s="1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6" ref="AA31:AA39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7" ref="AI31:AI39">SUM(AC31:AG31)</f>
        <v>0</v>
      </c>
      <c r="AJ31" s="20" t="e">
        <f aca="true" t="shared" si="8" ref="AJ31:AJ39">((F31*G31)+(I31*J31)+(L31*M31)+(O31*P31)+(R31*S31)+(U31*V31)+(X31*Y31))/AA31*(1+AI31)</f>
        <v>#DIV/0!</v>
      </c>
      <c r="AK31" s="20"/>
      <c r="AL31" s="149">
        <v>21</v>
      </c>
      <c r="AM31" s="90">
        <f aca="true" t="shared" si="9" ref="AM31:AM39">(C31*AL31)</f>
        <v>1575</v>
      </c>
      <c r="AN31" s="21"/>
      <c r="AO31" s="150">
        <f aca="true" t="shared" si="10" ref="AO31:AO39">IF(AM31&gt;0,(AM31/$AM$41),"")</f>
        <v>0.00834087984366808</v>
      </c>
      <c r="AP31" s="2"/>
    </row>
    <row r="32" spans="1:42" ht="18" customHeight="1">
      <c r="A32" s="8">
        <v>420</v>
      </c>
      <c r="B32" s="9" t="s">
        <v>187</v>
      </c>
      <c r="C32" s="69">
        <f t="shared" si="5"/>
        <v>75</v>
      </c>
      <c r="D32" s="1" t="s">
        <v>210</v>
      </c>
      <c r="E32" s="1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6"/>
        <v>0</v>
      </c>
      <c r="AB32" s="20"/>
      <c r="AC32" s="152"/>
      <c r="AD32" s="152"/>
      <c r="AE32" s="152"/>
      <c r="AF32" s="152"/>
      <c r="AG32" s="152"/>
      <c r="AH32" s="20"/>
      <c r="AI32" s="154">
        <f t="shared" si="7"/>
        <v>0</v>
      </c>
      <c r="AJ32" s="20" t="e">
        <f t="shared" si="8"/>
        <v>#DIV/0!</v>
      </c>
      <c r="AK32" s="20"/>
      <c r="AL32" s="149">
        <v>19</v>
      </c>
      <c r="AM32" s="90">
        <f t="shared" si="9"/>
        <v>1425</v>
      </c>
      <c r="AN32" s="21"/>
      <c r="AO32" s="150">
        <f t="shared" si="10"/>
        <v>0.007546510334747311</v>
      </c>
      <c r="AP32" s="2"/>
    </row>
    <row r="33" spans="1:42" ht="18" customHeight="1">
      <c r="A33" s="8">
        <v>430</v>
      </c>
      <c r="B33" s="9" t="s">
        <v>188</v>
      </c>
      <c r="C33" s="69">
        <f t="shared" si="5"/>
        <v>75</v>
      </c>
      <c r="D33" s="1" t="s">
        <v>210</v>
      </c>
      <c r="E33" s="1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6"/>
        <v>0</v>
      </c>
      <c r="AB33" s="20"/>
      <c r="AC33" s="152"/>
      <c r="AD33" s="152"/>
      <c r="AE33" s="152"/>
      <c r="AF33" s="152"/>
      <c r="AG33" s="152"/>
      <c r="AH33" s="20"/>
      <c r="AI33" s="154">
        <f t="shared" si="7"/>
        <v>0</v>
      </c>
      <c r="AJ33" s="20" t="e">
        <f t="shared" si="8"/>
        <v>#DIV/0!</v>
      </c>
      <c r="AK33" s="20"/>
      <c r="AL33" s="149">
        <v>2</v>
      </c>
      <c r="AM33" s="90">
        <f t="shared" si="9"/>
        <v>150</v>
      </c>
      <c r="AN33" s="21"/>
      <c r="AO33" s="150">
        <f t="shared" si="10"/>
        <v>0.0007943695089207696</v>
      </c>
      <c r="AP33" s="2"/>
    </row>
    <row r="34" spans="1:42" ht="18" customHeight="1">
      <c r="A34" s="8">
        <v>440</v>
      </c>
      <c r="B34" s="9" t="s">
        <v>189</v>
      </c>
      <c r="C34" s="69">
        <f t="shared" si="5"/>
        <v>75</v>
      </c>
      <c r="D34" s="1" t="s">
        <v>210</v>
      </c>
      <c r="E34" s="1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6"/>
        <v>0</v>
      </c>
      <c r="AB34" s="20"/>
      <c r="AC34" s="152"/>
      <c r="AD34" s="152"/>
      <c r="AE34" s="152"/>
      <c r="AF34" s="152"/>
      <c r="AG34" s="152"/>
      <c r="AH34" s="20"/>
      <c r="AI34" s="154">
        <f t="shared" si="7"/>
        <v>0</v>
      </c>
      <c r="AJ34" s="20" t="e">
        <f t="shared" si="8"/>
        <v>#DIV/0!</v>
      </c>
      <c r="AK34" s="20"/>
      <c r="AL34" s="149">
        <v>10</v>
      </c>
      <c r="AM34" s="90">
        <f t="shared" si="9"/>
        <v>750</v>
      </c>
      <c r="AN34" s="21"/>
      <c r="AO34" s="150">
        <f t="shared" si="10"/>
        <v>0.003971847544603848</v>
      </c>
      <c r="AP34" s="2"/>
    </row>
    <row r="35" spans="1:42" ht="18" customHeight="1">
      <c r="A35" s="8">
        <v>450</v>
      </c>
      <c r="B35" s="9" t="s">
        <v>190</v>
      </c>
      <c r="C35" s="69">
        <f t="shared" si="5"/>
        <v>75</v>
      </c>
      <c r="D35" s="1" t="s">
        <v>210</v>
      </c>
      <c r="E35" s="1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6"/>
        <v>0</v>
      </c>
      <c r="AB35" s="20"/>
      <c r="AC35" s="152"/>
      <c r="AD35" s="152"/>
      <c r="AE35" s="152"/>
      <c r="AF35" s="152"/>
      <c r="AG35" s="152"/>
      <c r="AH35" s="20"/>
      <c r="AI35" s="154">
        <f t="shared" si="7"/>
        <v>0</v>
      </c>
      <c r="AJ35" s="20" t="e">
        <f t="shared" si="8"/>
        <v>#DIV/0!</v>
      </c>
      <c r="AK35" s="20"/>
      <c r="AL35" s="149">
        <v>3</v>
      </c>
      <c r="AM35" s="90">
        <f t="shared" si="9"/>
        <v>225</v>
      </c>
      <c r="AN35" s="21"/>
      <c r="AO35" s="150">
        <f t="shared" si="10"/>
        <v>0.0011915542633811544</v>
      </c>
      <c r="AP35" s="2"/>
    </row>
    <row r="36" spans="1:42" ht="18" customHeight="1">
      <c r="A36" s="8">
        <v>460</v>
      </c>
      <c r="B36" s="9" t="s">
        <v>191</v>
      </c>
      <c r="C36" s="69">
        <f t="shared" si="5"/>
        <v>75</v>
      </c>
      <c r="D36" s="1" t="s">
        <v>210</v>
      </c>
      <c r="E36" s="1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6"/>
        <v>0</v>
      </c>
      <c r="AB36" s="20"/>
      <c r="AC36" s="152"/>
      <c r="AD36" s="152"/>
      <c r="AE36" s="152"/>
      <c r="AF36" s="152"/>
      <c r="AG36" s="152"/>
      <c r="AH36" s="20"/>
      <c r="AI36" s="154">
        <f t="shared" si="7"/>
        <v>0</v>
      </c>
      <c r="AJ36" s="20" t="e">
        <f t="shared" si="8"/>
        <v>#DIV/0!</v>
      </c>
      <c r="AK36" s="20"/>
      <c r="AL36" s="149"/>
      <c r="AM36" s="90">
        <f t="shared" si="9"/>
        <v>0</v>
      </c>
      <c r="AN36" s="21"/>
      <c r="AO36" s="150">
        <f t="shared" si="10"/>
      </c>
      <c r="AP36" s="2"/>
    </row>
    <row r="37" spans="1:42" ht="18" customHeight="1">
      <c r="A37" s="8">
        <v>470</v>
      </c>
      <c r="B37" s="9" t="s">
        <v>192</v>
      </c>
      <c r="C37" s="69">
        <f t="shared" si="5"/>
        <v>75</v>
      </c>
      <c r="D37" s="1" t="s">
        <v>210</v>
      </c>
      <c r="E37" s="1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6"/>
        <v>0</v>
      </c>
      <c r="AB37" s="20"/>
      <c r="AC37" s="152"/>
      <c r="AD37" s="152"/>
      <c r="AE37" s="152"/>
      <c r="AF37" s="152"/>
      <c r="AG37" s="152"/>
      <c r="AH37" s="20"/>
      <c r="AI37" s="154">
        <f t="shared" si="7"/>
        <v>0</v>
      </c>
      <c r="AJ37" s="20" t="e">
        <f t="shared" si="8"/>
        <v>#DIV/0!</v>
      </c>
      <c r="AK37" s="20"/>
      <c r="AL37" s="149"/>
      <c r="AM37" s="90">
        <f t="shared" si="9"/>
        <v>0</v>
      </c>
      <c r="AN37" s="21"/>
      <c r="AO37" s="150">
        <f t="shared" si="10"/>
      </c>
      <c r="AP37" s="2"/>
    </row>
    <row r="38" spans="1:42" ht="18" customHeight="1">
      <c r="A38" s="8">
        <v>480</v>
      </c>
      <c r="B38" s="9" t="s">
        <v>193</v>
      </c>
      <c r="C38" s="69">
        <f t="shared" si="5"/>
        <v>75</v>
      </c>
      <c r="D38" s="1" t="s">
        <v>210</v>
      </c>
      <c r="E38" s="1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6"/>
        <v>0</v>
      </c>
      <c r="AB38" s="20"/>
      <c r="AC38" s="152"/>
      <c r="AD38" s="152"/>
      <c r="AE38" s="152"/>
      <c r="AF38" s="152"/>
      <c r="AG38" s="152"/>
      <c r="AH38" s="20"/>
      <c r="AI38" s="154">
        <f t="shared" si="7"/>
        <v>0</v>
      </c>
      <c r="AJ38" s="20" t="e">
        <f t="shared" si="8"/>
        <v>#DIV/0!</v>
      </c>
      <c r="AK38" s="20"/>
      <c r="AL38" s="149"/>
      <c r="AM38" s="90">
        <f t="shared" si="9"/>
        <v>0</v>
      </c>
      <c r="AN38" s="21"/>
      <c r="AO38" s="150">
        <f t="shared" si="10"/>
      </c>
      <c r="AP38" s="2"/>
    </row>
    <row r="39" spans="1:42" ht="18" customHeight="1" thickBot="1">
      <c r="A39" s="8">
        <v>490</v>
      </c>
      <c r="B39" s="9" t="s">
        <v>194</v>
      </c>
      <c r="C39" s="69">
        <f t="shared" si="5"/>
        <v>75</v>
      </c>
      <c r="D39" s="1" t="s">
        <v>210</v>
      </c>
      <c r="E39" s="1"/>
      <c r="F39" s="92"/>
      <c r="G39" s="84"/>
      <c r="H39" s="1"/>
      <c r="I39" s="92"/>
      <c r="J39" s="84"/>
      <c r="K39" s="20"/>
      <c r="L39" s="92"/>
      <c r="M39" s="84"/>
      <c r="N39" s="1"/>
      <c r="O39" s="92"/>
      <c r="P39" s="84"/>
      <c r="Q39" s="20"/>
      <c r="R39" s="92"/>
      <c r="S39" s="84"/>
      <c r="T39" s="1"/>
      <c r="U39" s="92"/>
      <c r="V39" s="84"/>
      <c r="W39" s="20"/>
      <c r="X39" s="92"/>
      <c r="Y39" s="84"/>
      <c r="Z39" s="1"/>
      <c r="AA39" s="93">
        <f t="shared" si="6"/>
        <v>0</v>
      </c>
      <c r="AB39" s="20"/>
      <c r="AC39" s="152"/>
      <c r="AD39" s="152"/>
      <c r="AE39" s="152"/>
      <c r="AF39" s="152"/>
      <c r="AG39" s="152"/>
      <c r="AH39" s="20"/>
      <c r="AI39" s="154">
        <f t="shared" si="7"/>
        <v>0</v>
      </c>
      <c r="AJ39" s="20" t="e">
        <f t="shared" si="8"/>
        <v>#DIV/0!</v>
      </c>
      <c r="AK39" s="20"/>
      <c r="AL39" s="149"/>
      <c r="AM39" s="90">
        <f t="shared" si="9"/>
        <v>0</v>
      </c>
      <c r="AN39" s="21"/>
      <c r="AO39" s="150">
        <f t="shared" si="10"/>
      </c>
      <c r="AP39" s="2"/>
    </row>
    <row r="40" spans="1:42" ht="30" customHeight="1" thickBot="1">
      <c r="A40" s="10">
        <v>400</v>
      </c>
      <c r="B40" s="11" t="s">
        <v>180</v>
      </c>
      <c r="C40" s="67">
        <f>AJ$7</f>
        <v>75</v>
      </c>
      <c r="D40" s="11" t="s">
        <v>210</v>
      </c>
      <c r="E40" s="96"/>
      <c r="F40" s="9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f>SUM(G40:Y40)/5</f>
        <v>0</v>
      </c>
      <c r="AK40" s="23"/>
      <c r="AL40" s="85">
        <f>AM40/C40</f>
        <v>55</v>
      </c>
      <c r="AM40" s="89">
        <f>SUM(AM31:AM39)</f>
        <v>4125</v>
      </c>
      <c r="AN40" s="24"/>
      <c r="AO40" s="3"/>
      <c r="AP40" s="4"/>
    </row>
    <row r="41" spans="1:42" ht="45" customHeight="1" thickBot="1">
      <c r="A41" s="12" t="s">
        <v>23</v>
      </c>
      <c r="B41" s="13" t="s">
        <v>181</v>
      </c>
      <c r="C41" s="67">
        <f>AJ$7</f>
        <v>75</v>
      </c>
      <c r="D41" s="13" t="s">
        <v>210</v>
      </c>
      <c r="E41" s="97"/>
      <c r="F41" s="97"/>
      <c r="G41" s="25">
        <f>SUM(G30+G40)</f>
        <v>0</v>
      </c>
      <c r="H41" s="25"/>
      <c r="I41" s="25"/>
      <c r="J41" s="25">
        <f>SUM(J30+J40)</f>
        <v>0</v>
      </c>
      <c r="K41" s="25"/>
      <c r="L41" s="25"/>
      <c r="M41" s="25">
        <f>SUM(M30+M40)</f>
        <v>0</v>
      </c>
      <c r="N41" s="25"/>
      <c r="O41" s="25"/>
      <c r="P41" s="25">
        <f>SUM(P30+P40)</f>
        <v>0</v>
      </c>
      <c r="Q41" s="25"/>
      <c r="R41" s="25"/>
      <c r="S41" s="25">
        <f>SUM(S30+S40)</f>
        <v>0</v>
      </c>
      <c r="T41" s="25"/>
      <c r="U41" s="25"/>
      <c r="V41" s="25">
        <f>SUM(V30+V40)</f>
        <v>0</v>
      </c>
      <c r="W41" s="25"/>
      <c r="X41" s="25"/>
      <c r="Y41" s="25">
        <f>SUM(Y30+Y40)</f>
        <v>0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f>SUM(G41:Y41)/5</f>
        <v>0</v>
      </c>
      <c r="AK41" s="25"/>
      <c r="AL41" s="86">
        <f>AM41/C41</f>
        <v>2517.72</v>
      </c>
      <c r="AM41" s="88">
        <f>SUM(AM30+AM40)</f>
        <v>188829</v>
      </c>
      <c r="AN41" s="26"/>
      <c r="AO41" s="5"/>
      <c r="AP41" s="6"/>
    </row>
    <row r="42" spans="39:42" ht="16.5" customHeight="1" thickBot="1">
      <c r="AM42" s="91"/>
      <c r="AP42" s="181"/>
    </row>
    <row r="43" spans="1:42" ht="18" customHeight="1" thickBot="1">
      <c r="A43" s="10">
        <v>500</v>
      </c>
      <c r="B43" s="11" t="s">
        <v>179</v>
      </c>
      <c r="C43" s="67">
        <f>D9</f>
        <v>170</v>
      </c>
      <c r="D43" s="11" t="s">
        <v>110</v>
      </c>
      <c r="E43" s="96"/>
      <c r="F43" s="9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87">
        <v>50</v>
      </c>
      <c r="AM43" s="89">
        <f>(C43*AL43)</f>
        <v>8500</v>
      </c>
      <c r="AN43" s="24"/>
      <c r="AO43" s="3"/>
      <c r="AP43" s="4"/>
    </row>
    <row r="44" spans="1:42" ht="18" customHeight="1" thickBot="1">
      <c r="A44" s="10">
        <v>600</v>
      </c>
      <c r="B44" s="11" t="s">
        <v>37</v>
      </c>
      <c r="C44" s="67">
        <f>AJ$7</f>
        <v>75</v>
      </c>
      <c r="D44" s="11" t="s">
        <v>210</v>
      </c>
      <c r="E44" s="96"/>
      <c r="F44" s="9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87">
        <v>0</v>
      </c>
      <c r="AM44" s="89">
        <f>(C44*AL44)</f>
        <v>0</v>
      </c>
      <c r="AN44" s="24"/>
      <c r="AO44" s="3"/>
      <c r="AP44" s="4"/>
    </row>
    <row r="45" spans="1:42" ht="18" customHeight="1" thickBot="1">
      <c r="A45" s="10">
        <v>700</v>
      </c>
      <c r="B45" s="11" t="s">
        <v>38</v>
      </c>
      <c r="C45" s="22"/>
      <c r="D45" s="44" t="s">
        <v>267</v>
      </c>
      <c r="E45" s="98"/>
      <c r="F45" s="98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99">
        <v>0.15</v>
      </c>
      <c r="AM45" s="89">
        <f>((AM30+AM40+AM43+AM44)*AL45)</f>
        <v>29599.35</v>
      </c>
      <c r="AN45" s="24"/>
      <c r="AO45" s="3"/>
      <c r="AP45" s="4"/>
    </row>
    <row r="46" spans="1:42" ht="18" customHeight="1" thickBot="1">
      <c r="A46" s="12" t="s">
        <v>200</v>
      </c>
      <c r="B46" s="13" t="s">
        <v>109</v>
      </c>
      <c r="C46" s="67">
        <f>AJ$7</f>
        <v>75</v>
      </c>
      <c r="D46" s="13" t="s">
        <v>210</v>
      </c>
      <c r="E46" s="97"/>
      <c r="F46" s="97"/>
      <c r="G46" s="25"/>
      <c r="H46" s="25"/>
      <c r="I46" s="94" t="s">
        <v>221</v>
      </c>
      <c r="J46" s="23" t="s">
        <v>222</v>
      </c>
      <c r="K46" s="23"/>
      <c r="L46" s="23"/>
      <c r="M46" s="95"/>
      <c r="N46" s="23"/>
      <c r="O46" s="209" t="s">
        <v>223</v>
      </c>
      <c r="P46" s="209"/>
      <c r="Q46" s="209"/>
      <c r="R46" s="209"/>
      <c r="S46" s="209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88">
        <f>AM46/C46</f>
        <v>3825.711333333333</v>
      </c>
      <c r="AM46" s="88">
        <f>SUM(AM20+AM21+AM30+AM40+AM43+AM44+AM45)</f>
        <v>286928.35</v>
      </c>
      <c r="AN46" s="26"/>
      <c r="AO46" s="5"/>
      <c r="AP46" s="6"/>
    </row>
  </sheetData>
  <sheetProtection/>
  <mergeCells count="21">
    <mergeCell ref="A17:A18"/>
    <mergeCell ref="G17:Y17"/>
    <mergeCell ref="AJ17:AJ18"/>
    <mergeCell ref="O46:S46"/>
    <mergeCell ref="A2:AO3"/>
    <mergeCell ref="AP2:AP3"/>
    <mergeCell ref="A6:B6"/>
    <mergeCell ref="AO4:AO5"/>
    <mergeCell ref="AP4:AP5"/>
    <mergeCell ref="AO17:AO18"/>
    <mergeCell ref="AP17:AP18"/>
    <mergeCell ref="A4:B5"/>
    <mergeCell ref="C4:J5"/>
    <mergeCell ref="AM17:AM18"/>
    <mergeCell ref="AJ4:AM5"/>
    <mergeCell ref="M4:Y5"/>
    <mergeCell ref="B17:B18"/>
    <mergeCell ref="C17:C18"/>
    <mergeCell ref="D17:D18"/>
    <mergeCell ref="AC18:AG18"/>
    <mergeCell ref="AL17:AL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8"/>
  <sheetViews>
    <sheetView workbookViewId="0" topLeftCell="A88">
      <selection activeCell="AL22" sqref="AL22"/>
    </sheetView>
  </sheetViews>
  <sheetFormatPr defaultColWidth="11.57421875" defaultRowHeight="12.75" outlineLevelRow="1"/>
  <cols>
    <col min="1" max="1" width="9.421875" style="27" bestFit="1" customWidth="1"/>
    <col min="2" max="2" width="44.7109375" style="27" customWidth="1"/>
    <col min="3" max="3" width="9.140625" style="27" bestFit="1" customWidth="1"/>
    <col min="4" max="4" width="9.140625" style="27" customWidth="1"/>
    <col min="5" max="5" width="1.1484375" style="27" customWidth="1"/>
    <col min="6" max="6" width="3.421875" style="27" customWidth="1"/>
    <col min="7" max="7" width="10.7109375" style="27" customWidth="1"/>
    <col min="8" max="8" width="1.1484375" style="27" customWidth="1"/>
    <col min="9" max="9" width="3.421875" style="27" customWidth="1"/>
    <col min="10" max="10" width="10.421875" style="27" customWidth="1"/>
    <col min="11" max="11" width="1.1484375" style="27" customWidth="1"/>
    <col min="12" max="12" width="3.421875" style="27" customWidth="1"/>
    <col min="13" max="13" width="10.7109375" style="27" customWidth="1"/>
    <col min="14" max="14" width="1.28515625" style="27" customWidth="1"/>
    <col min="15" max="15" width="3.421875" style="27" customWidth="1"/>
    <col min="16" max="16" width="10.7109375" style="27" customWidth="1"/>
    <col min="17" max="17" width="1.1484375" style="27" customWidth="1"/>
    <col min="18" max="18" width="3.421875" style="27" customWidth="1"/>
    <col min="19" max="19" width="10.7109375" style="27" customWidth="1"/>
    <col min="20" max="20" width="1.1484375" style="27" customWidth="1"/>
    <col min="21" max="21" width="3.421875" style="27" customWidth="1"/>
    <col min="22" max="22" width="10.7109375" style="27" customWidth="1"/>
    <col min="23" max="23" width="1.1484375" style="27" customWidth="1"/>
    <col min="24" max="24" width="3.421875" style="27" customWidth="1"/>
    <col min="25" max="25" width="10.7109375" style="27" customWidth="1"/>
    <col min="26" max="26" width="1.1484375" style="27" customWidth="1"/>
    <col min="27" max="27" width="4.28125" style="27" customWidth="1"/>
    <col min="28" max="28" width="1.1484375" style="27" customWidth="1"/>
    <col min="29" max="32" width="7.8515625" style="27" customWidth="1"/>
    <col min="33" max="33" width="8.28125" style="27" customWidth="1"/>
    <col min="34" max="34" width="1.1484375" style="27" customWidth="1"/>
    <col min="35" max="35" width="6.8515625" style="27" customWidth="1"/>
    <col min="36" max="36" width="9.28125" style="27" customWidth="1"/>
    <col min="37" max="37" width="1.28515625" style="27" customWidth="1"/>
    <col min="38" max="38" width="10.7109375" style="27" customWidth="1"/>
    <col min="39" max="39" width="10.421875" style="27" customWidth="1"/>
    <col min="40" max="40" width="1.1484375" style="27" customWidth="1"/>
    <col min="41" max="41" width="15.421875" style="27" bestFit="1" customWidth="1"/>
    <col min="42" max="16384" width="11.421875" style="27" customWidth="1"/>
  </cols>
  <sheetData>
    <row r="1" ht="6" customHeight="1" thickBot="1"/>
    <row r="2" spans="1:42" ht="12" customHeight="1">
      <c r="A2" s="210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171"/>
    </row>
    <row r="3" spans="1:42" ht="12.75" thickBo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172"/>
    </row>
    <row r="4" spans="1:42" ht="12" customHeight="1">
      <c r="A4" s="185" t="s">
        <v>86</v>
      </c>
      <c r="B4" s="186"/>
      <c r="C4" s="189" t="s">
        <v>167</v>
      </c>
      <c r="D4" s="190"/>
      <c r="E4" s="190"/>
      <c r="F4" s="190"/>
      <c r="G4" s="190"/>
      <c r="H4" s="190"/>
      <c r="I4" s="190"/>
      <c r="J4" s="190"/>
      <c r="K4" s="49"/>
      <c r="L4" s="49"/>
      <c r="M4" s="198" t="s">
        <v>129</v>
      </c>
      <c r="N4" s="198"/>
      <c r="O4" s="198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98" t="s">
        <v>98</v>
      </c>
      <c r="AK4" s="198"/>
      <c r="AL4" s="199"/>
      <c r="AM4" s="199"/>
      <c r="AN4" s="45"/>
      <c r="AO4" s="198" t="s">
        <v>234</v>
      </c>
      <c r="AP4" s="178"/>
    </row>
    <row r="5" spans="1:42" ht="36" customHeight="1" thickBot="1">
      <c r="A5" s="187"/>
      <c r="B5" s="188"/>
      <c r="C5" s="191"/>
      <c r="D5" s="192"/>
      <c r="E5" s="192"/>
      <c r="F5" s="192"/>
      <c r="G5" s="192"/>
      <c r="H5" s="192"/>
      <c r="I5" s="192"/>
      <c r="J5" s="192"/>
      <c r="K5" s="50"/>
      <c r="L5" s="5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22"/>
      <c r="AK5" s="222"/>
      <c r="AL5" s="222"/>
      <c r="AM5" s="222"/>
      <c r="AN5" s="46"/>
      <c r="AO5" s="200"/>
      <c r="AP5" s="176"/>
    </row>
    <row r="6" spans="1:42" ht="3.75" customHeight="1">
      <c r="A6" s="216"/>
      <c r="B6" s="21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174"/>
    </row>
    <row r="7" spans="1:44" ht="17.25" customHeight="1">
      <c r="A7" s="8" t="s">
        <v>135</v>
      </c>
      <c r="B7" s="71" t="str">
        <f>Ebene2!B7</f>
        <v>HH ?????</v>
      </c>
      <c r="C7" s="59" t="s">
        <v>137</v>
      </c>
      <c r="D7" s="72">
        <f>Ebene2!D7</f>
        <v>250</v>
      </c>
      <c r="E7" s="61"/>
      <c r="F7" s="61"/>
      <c r="G7" s="62" t="s">
        <v>138</v>
      </c>
      <c r="H7" s="62"/>
      <c r="I7" s="62"/>
      <c r="J7" s="72">
        <f>Ebene2!J7</f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72">
        <f>Ebene2!V7</f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72">
        <f>Ebene2!AJ7</f>
        <v>75</v>
      </c>
      <c r="AK7" s="58"/>
      <c r="AL7" s="70"/>
      <c r="AM7" s="62" t="s">
        <v>142</v>
      </c>
      <c r="AN7" s="62"/>
      <c r="AO7" s="165">
        <f>Ebene2!AM7</f>
        <v>1.3333333333333333</v>
      </c>
      <c r="AP7" s="64"/>
      <c r="AR7" s="62"/>
    </row>
    <row r="8" spans="1:44" ht="17.25" customHeight="1">
      <c r="A8" s="8" t="s">
        <v>145</v>
      </c>
      <c r="B8" s="71" t="str">
        <f>Ebene2!B8</f>
        <v>HH ????</v>
      </c>
      <c r="C8" s="59" t="s">
        <v>147</v>
      </c>
      <c r="D8" s="72">
        <f>Ebene2!D8</f>
        <v>80</v>
      </c>
      <c r="E8" s="61"/>
      <c r="F8" s="61"/>
      <c r="G8" s="62" t="s">
        <v>148</v>
      </c>
      <c r="H8" s="62"/>
      <c r="I8" s="62"/>
      <c r="J8" s="72">
        <f>Ebene2!J8</f>
        <v>0</v>
      </c>
      <c r="K8" s="58"/>
      <c r="L8" s="58"/>
      <c r="M8" s="62" t="s">
        <v>149</v>
      </c>
      <c r="N8" s="62"/>
      <c r="O8" s="62"/>
      <c r="P8" s="72">
        <f>Ebene2!P8</f>
        <v>2</v>
      </c>
      <c r="Q8" s="62"/>
      <c r="R8" s="62"/>
      <c r="S8" s="62" t="s">
        <v>150</v>
      </c>
      <c r="T8" s="62"/>
      <c r="U8" s="62"/>
      <c r="V8" s="72">
        <f>Ebene2!V8</f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72">
        <f>Ebene2!AJ8</f>
        <v>1</v>
      </c>
      <c r="AK8" s="58"/>
      <c r="AL8" s="70"/>
      <c r="AM8" s="62" t="s">
        <v>152</v>
      </c>
      <c r="AN8" s="62"/>
      <c r="AO8" s="165" t="str">
        <f>Ebene2!AM8</f>
        <v>0,xx</v>
      </c>
      <c r="AP8" s="64"/>
      <c r="AR8" s="62"/>
    </row>
    <row r="9" spans="1:44" ht="17.25" customHeight="1">
      <c r="A9" s="8" t="s">
        <v>156</v>
      </c>
      <c r="B9" s="71" t="str">
        <f>Ebene2!B9</f>
        <v>über Durchschnitt ????</v>
      </c>
      <c r="C9" s="59" t="s">
        <v>28</v>
      </c>
      <c r="D9" s="72">
        <f>Ebene2!D9</f>
        <v>170</v>
      </c>
      <c r="E9" s="61"/>
      <c r="F9" s="61"/>
      <c r="G9" s="62" t="s">
        <v>29</v>
      </c>
      <c r="H9" s="62"/>
      <c r="I9" s="62"/>
      <c r="J9" s="72">
        <f>Ebene2!J9</f>
        <v>0</v>
      </c>
      <c r="K9" s="58"/>
      <c r="L9" s="58"/>
      <c r="M9" s="65" t="s">
        <v>30</v>
      </c>
      <c r="N9" s="65"/>
      <c r="O9" s="65"/>
      <c r="P9" s="73">
        <f>Ebene2!P9</f>
        <v>1</v>
      </c>
      <c r="Q9" s="62"/>
      <c r="R9" s="62"/>
      <c r="S9" s="65" t="s">
        <v>31</v>
      </c>
      <c r="T9" s="65"/>
      <c r="U9" s="65"/>
      <c r="V9" s="73">
        <f>Ebene2!V9</f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73">
        <f>Ebene2!AJ9</f>
        <v>1</v>
      </c>
      <c r="AK9" s="58"/>
      <c r="AL9" s="70"/>
      <c r="AM9" s="62" t="s">
        <v>33</v>
      </c>
      <c r="AN9" s="62"/>
      <c r="AO9" s="165" t="str">
        <f>Ebene2!AM9</f>
        <v>0,xx</v>
      </c>
      <c r="AP9" s="64"/>
      <c r="AR9" s="62"/>
    </row>
    <row r="10" spans="1:44" ht="17.25" customHeight="1">
      <c r="A10" s="8" t="s">
        <v>35</v>
      </c>
      <c r="B10" s="71" t="str">
        <f>Ebene2!B10</f>
        <v>Durchschnitt ????</v>
      </c>
      <c r="C10" s="59"/>
      <c r="D10" s="61"/>
      <c r="E10" s="61"/>
      <c r="F10" s="61"/>
      <c r="G10" s="62" t="s">
        <v>51</v>
      </c>
      <c r="H10" s="62"/>
      <c r="I10" s="62"/>
      <c r="J10" s="72">
        <f>Ebene2!J10</f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70"/>
      <c r="AM10" s="62" t="s">
        <v>53</v>
      </c>
      <c r="AN10" s="62"/>
      <c r="AO10" s="165" t="str">
        <f>Ebene2!AM10</f>
        <v>0,xx</v>
      </c>
      <c r="AP10" s="64"/>
      <c r="AR10" s="62"/>
    </row>
    <row r="11" spans="1:44" ht="17.25" customHeight="1">
      <c r="A11" s="8" t="s">
        <v>55</v>
      </c>
      <c r="B11" s="71" t="str">
        <f>Ebene2!B11</f>
        <v>Durchschnitt ????</v>
      </c>
      <c r="C11" s="59"/>
      <c r="D11" s="61"/>
      <c r="E11" s="61"/>
      <c r="F11" s="61"/>
      <c r="G11" s="62" t="s">
        <v>57</v>
      </c>
      <c r="H11" s="62"/>
      <c r="I11" s="62"/>
      <c r="J11" s="72">
        <f>Ebene2!J11</f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70"/>
      <c r="AM11" s="62" t="s">
        <v>58</v>
      </c>
      <c r="AN11" s="62"/>
      <c r="AO11" s="165" t="str">
        <f>Ebene2!AM11</f>
        <v>0,xx</v>
      </c>
      <c r="AP11" s="64"/>
      <c r="AR11" s="62"/>
    </row>
    <row r="12" spans="1:45" ht="17.25" customHeight="1">
      <c r="A12" s="8" t="s">
        <v>60</v>
      </c>
      <c r="B12" s="71" t="str">
        <f>Ebene2!B12</f>
        <v>20xx - 20xx ????</v>
      </c>
      <c r="C12" s="59"/>
      <c r="D12" s="61"/>
      <c r="E12" s="61"/>
      <c r="F12" s="61"/>
      <c r="G12" s="62" t="s">
        <v>63</v>
      </c>
      <c r="H12" s="62"/>
      <c r="I12" s="62"/>
      <c r="J12" s="72">
        <f>Ebene2!J12</f>
        <v>0</v>
      </c>
      <c r="K12" s="58"/>
      <c r="L12" s="58"/>
      <c r="M12" s="62" t="s">
        <v>64</v>
      </c>
      <c r="N12" s="62"/>
      <c r="O12" s="62"/>
      <c r="P12" s="72">
        <f>Ebene2!P12</f>
        <v>1</v>
      </c>
      <c r="Q12" s="62"/>
      <c r="R12" s="62"/>
      <c r="S12" s="62" t="s">
        <v>56</v>
      </c>
      <c r="T12" s="62"/>
      <c r="U12" s="62"/>
      <c r="V12" s="72">
        <f>Ebene2!V12</f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72">
        <f>Ebene2!AJ12</f>
        <v>1</v>
      </c>
      <c r="AK12" s="58"/>
      <c r="AL12" s="70"/>
      <c r="AM12" s="62"/>
      <c r="AN12" s="62"/>
      <c r="AO12" s="79"/>
      <c r="AP12" s="64"/>
      <c r="AR12" s="62"/>
      <c r="AS12" s="62"/>
    </row>
    <row r="13" spans="1:45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72">
        <f>Ebene2!J13</f>
        <v>10</v>
      </c>
      <c r="K13" s="58"/>
      <c r="L13" s="58"/>
      <c r="M13" s="62" t="s">
        <v>68</v>
      </c>
      <c r="N13" s="62"/>
      <c r="O13" s="62"/>
      <c r="P13" s="72">
        <f>Ebene2!P13</f>
        <v>1</v>
      </c>
      <c r="Q13" s="62"/>
      <c r="R13" s="62"/>
      <c r="S13" s="62" t="s">
        <v>62</v>
      </c>
      <c r="T13" s="62"/>
      <c r="U13" s="62"/>
      <c r="V13" s="72">
        <f>Ebene2!V13</f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72">
        <f>Ebene2!AJ13</f>
        <v>1</v>
      </c>
      <c r="AK13" s="58"/>
      <c r="AL13" s="70"/>
      <c r="AM13" s="62" t="s">
        <v>70</v>
      </c>
      <c r="AN13" s="62"/>
      <c r="AO13" s="165" t="str">
        <f>Ebene2!AM13</f>
        <v>0,xx</v>
      </c>
      <c r="AP13" s="64"/>
      <c r="AR13" s="62"/>
      <c r="AS13" s="62"/>
    </row>
    <row r="14" spans="1:45" ht="17.25" customHeight="1">
      <c r="A14" s="160" t="str">
        <f>Ebene2!A14</f>
        <v>Kostenstand: xx/20xx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73">
        <f>Ebene2!P14</f>
        <v>1</v>
      </c>
      <c r="Q14" s="62"/>
      <c r="R14" s="62"/>
      <c r="S14" s="65" t="s">
        <v>66</v>
      </c>
      <c r="T14" s="65"/>
      <c r="U14" s="65"/>
      <c r="V14" s="73">
        <f>Ebene2!V14</f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73">
        <f>Ebene2!AJ14</f>
        <v>1</v>
      </c>
      <c r="AK14" s="58"/>
      <c r="AL14" s="70"/>
      <c r="AM14" s="62" t="s">
        <v>75</v>
      </c>
      <c r="AN14" s="62"/>
      <c r="AO14" s="165" t="str">
        <f>Ebene2!AM14</f>
        <v>0,xx</v>
      </c>
      <c r="AP14" s="64"/>
      <c r="AR14" s="62"/>
      <c r="AS14" s="62"/>
    </row>
    <row r="15" spans="1:45" ht="17.25" customHeight="1">
      <c r="A15" s="160" t="str">
        <f>Ebene2!A15</f>
        <v>Kostenangaben in Euro inkl. 19% MWSt</v>
      </c>
      <c r="B15" s="56"/>
      <c r="C15" s="59" t="s">
        <v>78</v>
      </c>
      <c r="D15" s="72">
        <f>Ebene2!D15</f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70"/>
      <c r="AM15" s="62"/>
      <c r="AN15" s="62"/>
      <c r="AO15" s="62"/>
      <c r="AP15" s="64"/>
      <c r="AR15" s="62"/>
      <c r="AS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166"/>
      <c r="AP16" s="64"/>
    </row>
    <row r="17" spans="1:42" ht="18" customHeight="1">
      <c r="A17" s="224" t="s">
        <v>18</v>
      </c>
      <c r="B17" s="201" t="s">
        <v>130</v>
      </c>
      <c r="C17" s="203" t="s">
        <v>197</v>
      </c>
      <c r="D17" s="205" t="s">
        <v>198</v>
      </c>
      <c r="E17" s="51"/>
      <c r="F17" s="51"/>
      <c r="G17" s="205" t="s">
        <v>211</v>
      </c>
      <c r="H17" s="205"/>
      <c r="I17" s="205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207" t="s">
        <v>14</v>
      </c>
      <c r="AK17" s="52"/>
      <c r="AL17" s="207" t="s">
        <v>44</v>
      </c>
      <c r="AM17" s="193" t="s">
        <v>20</v>
      </c>
      <c r="AN17" s="53"/>
      <c r="AO17" s="207" t="s">
        <v>21</v>
      </c>
      <c r="AP17" s="220" t="s">
        <v>22</v>
      </c>
    </row>
    <row r="18" spans="1:42" ht="18" customHeight="1">
      <c r="A18" s="204"/>
      <c r="B18" s="202"/>
      <c r="C18" s="204"/>
      <c r="D18" s="206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206" t="s">
        <v>236</v>
      </c>
      <c r="AD18" s="206"/>
      <c r="AE18" s="206"/>
      <c r="AF18" s="206"/>
      <c r="AG18" s="206"/>
      <c r="AH18" s="43"/>
      <c r="AI18" s="43" t="s">
        <v>225</v>
      </c>
      <c r="AJ18" s="206"/>
      <c r="AK18" s="43"/>
      <c r="AL18" s="206"/>
      <c r="AM18" s="194"/>
      <c r="AN18" s="54"/>
      <c r="AO18" s="206"/>
      <c r="AP18" s="221"/>
    </row>
    <row r="19" spans="1:42" ht="18" customHeight="1">
      <c r="A19" s="157"/>
      <c r="B19" s="158" t="s">
        <v>131</v>
      </c>
      <c r="C19" s="157"/>
      <c r="D19" s="43"/>
      <c r="E19" s="43"/>
      <c r="F19" s="43" t="s">
        <v>224</v>
      </c>
      <c r="G19" s="159" t="s">
        <v>13</v>
      </c>
      <c r="H19" s="43"/>
      <c r="I19" s="43" t="s">
        <v>227</v>
      </c>
      <c r="J19" s="159" t="s">
        <v>132</v>
      </c>
      <c r="K19" s="43"/>
      <c r="L19" s="43" t="s">
        <v>228</v>
      </c>
      <c r="M19" s="159" t="s">
        <v>132</v>
      </c>
      <c r="N19" s="43"/>
      <c r="O19" s="43" t="s">
        <v>229</v>
      </c>
      <c r="P19" s="159" t="s">
        <v>132</v>
      </c>
      <c r="Q19" s="43"/>
      <c r="R19" s="43" t="s">
        <v>230</v>
      </c>
      <c r="S19" s="159" t="s">
        <v>132</v>
      </c>
      <c r="T19" s="43"/>
      <c r="U19" s="43" t="s">
        <v>231</v>
      </c>
      <c r="V19" s="159" t="s">
        <v>132</v>
      </c>
      <c r="W19" s="43"/>
      <c r="X19" s="43" t="s">
        <v>232</v>
      </c>
      <c r="Y19" s="159" t="s">
        <v>132</v>
      </c>
      <c r="Z19" s="43"/>
      <c r="AA19" s="43" t="s">
        <v>221</v>
      </c>
      <c r="AB19" s="43"/>
      <c r="AC19" s="43" t="s">
        <v>237</v>
      </c>
      <c r="AD19" s="43" t="s">
        <v>238</v>
      </c>
      <c r="AE19" s="43" t="s">
        <v>239</v>
      </c>
      <c r="AF19" s="43" t="s">
        <v>240</v>
      </c>
      <c r="AG19" s="43" t="s">
        <v>241</v>
      </c>
      <c r="AH19" s="43"/>
      <c r="AI19" s="43" t="s">
        <v>226</v>
      </c>
      <c r="AJ19" s="43" t="s">
        <v>233</v>
      </c>
      <c r="AK19" s="43"/>
      <c r="AL19" s="43" t="s">
        <v>233</v>
      </c>
      <c r="AM19" s="54" t="s">
        <v>233</v>
      </c>
      <c r="AN19" s="54"/>
      <c r="AO19" s="43"/>
      <c r="AP19" s="173"/>
    </row>
    <row r="20" spans="1:42" ht="18" customHeight="1" thickBot="1">
      <c r="A20" s="41"/>
      <c r="B20" s="42" t="s">
        <v>263</v>
      </c>
      <c r="C20" s="41"/>
      <c r="D20" s="7"/>
      <c r="E20" s="7"/>
      <c r="F20" s="7"/>
      <c r="G20" s="100"/>
      <c r="H20" s="7"/>
      <c r="I20" s="7"/>
      <c r="J20" s="100"/>
      <c r="K20" s="7"/>
      <c r="L20" s="7"/>
      <c r="M20" s="100"/>
      <c r="N20" s="7"/>
      <c r="O20" s="7"/>
      <c r="P20" s="100"/>
      <c r="Q20" s="7"/>
      <c r="R20" s="7"/>
      <c r="S20" s="100"/>
      <c r="T20" s="7"/>
      <c r="U20" s="7"/>
      <c r="V20" s="100"/>
      <c r="W20" s="7"/>
      <c r="X20" s="7"/>
      <c r="Y20" s="100"/>
      <c r="Z20" s="7"/>
      <c r="AA20" s="7"/>
      <c r="AB20" s="7"/>
      <c r="AC20" s="7"/>
      <c r="AD20" s="7"/>
      <c r="AE20" s="7"/>
      <c r="AF20" s="7" t="s">
        <v>265</v>
      </c>
      <c r="AG20" s="7" t="s">
        <v>264</v>
      </c>
      <c r="AH20" s="7"/>
      <c r="AI20" s="7"/>
      <c r="AJ20" s="7"/>
      <c r="AK20" s="7"/>
      <c r="AL20" s="7"/>
      <c r="AM20" s="39"/>
      <c r="AN20" s="39"/>
      <c r="AO20" s="7"/>
      <c r="AP20" s="173"/>
    </row>
    <row r="21" spans="1:42" ht="18" customHeight="1" thickBot="1">
      <c r="A21" s="10">
        <v>100</v>
      </c>
      <c r="B21" s="11" t="s">
        <v>177</v>
      </c>
      <c r="C21" s="67">
        <f>Ebene2!C20</f>
        <v>250</v>
      </c>
      <c r="D21" s="11" t="s">
        <v>178</v>
      </c>
      <c r="E21" s="11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31">
        <v>300</v>
      </c>
      <c r="AM21" s="132">
        <f>(C21*AL21)</f>
        <v>75000</v>
      </c>
      <c r="AN21" s="24"/>
      <c r="AO21" s="3"/>
      <c r="AP21" s="177"/>
    </row>
    <row r="22" spans="1:42" ht="18" customHeight="1" thickBot="1">
      <c r="A22" s="10">
        <v>200</v>
      </c>
      <c r="B22" s="11" t="s">
        <v>199</v>
      </c>
      <c r="C22" s="67">
        <f>Ebene2!C21</f>
        <v>250</v>
      </c>
      <c r="D22" s="11" t="s">
        <v>178</v>
      </c>
      <c r="E22" s="11"/>
      <c r="F22" s="1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31">
        <f>Ebene2!AL21</f>
        <v>90</v>
      </c>
      <c r="AM22" s="132">
        <f>(C22*AL22)</f>
        <v>22500</v>
      </c>
      <c r="AN22" s="24"/>
      <c r="AO22" s="3"/>
      <c r="AP22" s="177"/>
    </row>
    <row r="23" spans="1:43" ht="12" collapsed="1">
      <c r="A23" s="14"/>
      <c r="B23" s="16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33"/>
      <c r="AM23" s="134"/>
      <c r="AN23" s="37"/>
      <c r="AO23" s="31">
        <f>IF(AM23&gt;0,(AM23*100/$AM$190),"")</f>
      </c>
      <c r="AP23" s="173"/>
      <c r="AQ23" s="28"/>
    </row>
    <row r="24" spans="1:42" s="28" customFormat="1" ht="18" customHeight="1">
      <c r="A24" s="118">
        <v>310</v>
      </c>
      <c r="B24" s="119" t="s">
        <v>24</v>
      </c>
      <c r="C24" s="113">
        <f>Ebene2!C22</f>
        <v>118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35">
        <f>Ebene2!AL22</f>
        <v>23</v>
      </c>
      <c r="AM24" s="136">
        <f>SUM(AM25:AM29)</f>
        <v>14</v>
      </c>
      <c r="AN24" s="130"/>
      <c r="AO24" s="167">
        <f>SUM(AO25:AO28)</f>
        <v>0.0002699627837019611</v>
      </c>
      <c r="AP24" s="179"/>
    </row>
    <row r="25" spans="1:43" ht="36" outlineLevel="1">
      <c r="A25" s="14">
        <v>311</v>
      </c>
      <c r="B25" s="16" t="s">
        <v>212</v>
      </c>
      <c r="C25" s="29">
        <v>1</v>
      </c>
      <c r="D25" s="30" t="s">
        <v>163</v>
      </c>
      <c r="E25" s="30"/>
      <c r="F25" s="92">
        <v>1</v>
      </c>
      <c r="G25" s="84">
        <v>2</v>
      </c>
      <c r="H25" s="1"/>
      <c r="I25" s="92">
        <v>1</v>
      </c>
      <c r="J25" s="84">
        <v>3</v>
      </c>
      <c r="K25" s="20"/>
      <c r="L25" s="92">
        <v>2</v>
      </c>
      <c r="M25" s="84">
        <v>4</v>
      </c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>F25+I25+L25+O25+R25+U25+X25</f>
        <v>4</v>
      </c>
      <c r="AB25" s="20"/>
      <c r="AC25" s="152">
        <v>0.093</v>
      </c>
      <c r="AD25" s="152">
        <v>0.11</v>
      </c>
      <c r="AE25" s="152">
        <v>0.02</v>
      </c>
      <c r="AF25" s="152"/>
      <c r="AG25" s="152">
        <v>0.19</v>
      </c>
      <c r="AH25" s="20"/>
      <c r="AI25" s="154">
        <f>SUM(AC25:AG25)</f>
        <v>0.41300000000000003</v>
      </c>
      <c r="AJ25" s="20">
        <f>((F25*G25)+(I25*J25)+(L25*M25)+(O25*P25)+(R25*S25)+(U25*V25)+(X25*Y25))/AA25*(1+AI25)</f>
        <v>4.59225</v>
      </c>
      <c r="AK25" s="31"/>
      <c r="AL25" s="161">
        <v>5</v>
      </c>
      <c r="AM25" s="162">
        <f>C25*AL25</f>
        <v>5</v>
      </c>
      <c r="AN25" s="163"/>
      <c r="AO25" s="168">
        <f>IF(AM25&gt;0,(AM25/$AM$190),"")</f>
        <v>9.641527989355753E-05</v>
      </c>
      <c r="AP25" s="173"/>
      <c r="AQ25" s="28"/>
    </row>
    <row r="26" spans="1:43" ht="18" customHeight="1" outlineLevel="1">
      <c r="A26" s="14">
        <v>312</v>
      </c>
      <c r="B26" s="15" t="s">
        <v>213</v>
      </c>
      <c r="C26" s="29">
        <v>2</v>
      </c>
      <c r="D26" s="30" t="s">
        <v>163</v>
      </c>
      <c r="E26" s="30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>F26+I26+L26+O26+R26+U26+X26</f>
        <v>0</v>
      </c>
      <c r="AB26" s="20"/>
      <c r="AC26" s="152"/>
      <c r="AD26" s="152"/>
      <c r="AE26" s="152"/>
      <c r="AF26" s="152"/>
      <c r="AG26" s="152"/>
      <c r="AH26" s="20"/>
      <c r="AI26" s="154">
        <f>SUM(AC26:AG26)</f>
        <v>0</v>
      </c>
      <c r="AJ26" s="20" t="e">
        <f>((F26*G26)+(I26*J26)+(L26*M26)+(O26*P26)+(R26*S26)+(U26*V26)+(X26*Y26))/AA26*(1+AI26)</f>
        <v>#DIV/0!</v>
      </c>
      <c r="AK26" s="31"/>
      <c r="AL26" s="145">
        <v>1</v>
      </c>
      <c r="AM26" s="136">
        <f>C26*AL26</f>
        <v>2</v>
      </c>
      <c r="AN26" s="120"/>
      <c r="AO26" s="150">
        <f>IF(AM26&gt;0,(AM26/$AM$190),"")</f>
        <v>3.856611195742301E-05</v>
      </c>
      <c r="AP26" s="173"/>
      <c r="AQ26" s="28"/>
    </row>
    <row r="27" spans="1:43" ht="18" customHeight="1" outlineLevel="1">
      <c r="A27" s="14">
        <v>313</v>
      </c>
      <c r="B27" s="15" t="s">
        <v>214</v>
      </c>
      <c r="C27" s="29">
        <v>3</v>
      </c>
      <c r="D27" s="30" t="s">
        <v>163</v>
      </c>
      <c r="E27" s="30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>F27+I27+L27+O27+R27+U27+X27</f>
        <v>0</v>
      </c>
      <c r="AB27" s="20"/>
      <c r="AC27" s="152"/>
      <c r="AD27" s="152"/>
      <c r="AE27" s="152"/>
      <c r="AF27" s="152"/>
      <c r="AG27" s="152"/>
      <c r="AH27" s="20"/>
      <c r="AI27" s="154">
        <f>SUM(AC27:AG27)</f>
        <v>0</v>
      </c>
      <c r="AJ27" s="20" t="e">
        <f>((F27*G27)+(I27*J27)+(L27*M27)+(O27*P27)+(R27*S27)+(U27*V27)+(X27*Y27))/AA27*(1+AI27)</f>
        <v>#DIV/0!</v>
      </c>
      <c r="AK27" s="31"/>
      <c r="AL27" s="145">
        <v>1</v>
      </c>
      <c r="AM27" s="136">
        <f>C27*AL27</f>
        <v>3</v>
      </c>
      <c r="AN27" s="120"/>
      <c r="AO27" s="150">
        <f>IF(AM27&gt;0,(AM27/$AM$190),"")</f>
        <v>5.7849167936134516E-05</v>
      </c>
      <c r="AP27" s="173"/>
      <c r="AQ27" s="28"/>
    </row>
    <row r="28" spans="1:43" ht="18" customHeight="1" outlineLevel="1">
      <c r="A28" s="14">
        <v>319</v>
      </c>
      <c r="B28" s="15" t="s">
        <v>215</v>
      </c>
      <c r="C28" s="29">
        <v>4</v>
      </c>
      <c r="D28" s="30" t="s">
        <v>163</v>
      </c>
      <c r="E28" s="30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>F28+I28+L28+O28+R28+U28+X28</f>
        <v>0</v>
      </c>
      <c r="AB28" s="20"/>
      <c r="AC28" s="152"/>
      <c r="AD28" s="152"/>
      <c r="AE28" s="152"/>
      <c r="AF28" s="152"/>
      <c r="AG28" s="152"/>
      <c r="AH28" s="20"/>
      <c r="AI28" s="154">
        <f>SUM(AC28:AG28)</f>
        <v>0</v>
      </c>
      <c r="AJ28" s="20" t="e">
        <f>((F28*G28)+(I28*J28)+(L28*M28)+(O28*P28)+(R28*S28)+(U28*V28)+(X28*Y28))/AA28*(1+AI28)</f>
        <v>#DIV/0!</v>
      </c>
      <c r="AK28" s="31"/>
      <c r="AL28" s="145">
        <v>1</v>
      </c>
      <c r="AM28" s="136">
        <f>C28*AL28</f>
        <v>4</v>
      </c>
      <c r="AN28" s="120"/>
      <c r="AO28" s="150">
        <f>IF(AM28&gt;0,(AM28/$AM$190),"")</f>
        <v>7.713222391484602E-05</v>
      </c>
      <c r="AP28" s="173"/>
      <c r="AQ28" s="28"/>
    </row>
    <row r="29" spans="1:43" ht="12">
      <c r="A29" s="14"/>
      <c r="B29" s="16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33"/>
      <c r="AM29" s="136">
        <f>C29*AL29</f>
        <v>0</v>
      </c>
      <c r="AN29" s="120"/>
      <c r="AO29" s="31">
        <f>IF(AM29&gt;0,(AM29*100/$AM$190),"")</f>
      </c>
      <c r="AP29" s="173"/>
      <c r="AQ29" s="28"/>
    </row>
    <row r="30" spans="1:42" s="28" customFormat="1" ht="18" customHeight="1">
      <c r="A30" s="118">
        <v>320</v>
      </c>
      <c r="B30" s="119" t="s">
        <v>25</v>
      </c>
      <c r="C30" s="113">
        <f>Ebene2!C23</f>
        <v>100</v>
      </c>
      <c r="D30" s="122" t="s">
        <v>163</v>
      </c>
      <c r="E30" s="122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35">
        <f>AM30/C30</f>
        <v>0</v>
      </c>
      <c r="AM30" s="136">
        <f>SUM(AM31:AM39)</f>
        <v>0</v>
      </c>
      <c r="AN30" s="120"/>
      <c r="AO30" s="169">
        <f>SUM(AO31:AO38)</f>
        <v>0</v>
      </c>
      <c r="AP30" s="179"/>
    </row>
    <row r="31" spans="1:43" ht="18" customHeight="1" outlineLevel="1">
      <c r="A31" s="14">
        <v>321</v>
      </c>
      <c r="B31" s="15" t="s">
        <v>182</v>
      </c>
      <c r="C31" s="29">
        <v>1</v>
      </c>
      <c r="D31" s="30" t="s">
        <v>163</v>
      </c>
      <c r="E31" s="30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0" ref="AA31:AA38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1" ref="AI31:AI38">SUM(AC31:AG31)</f>
        <v>0</v>
      </c>
      <c r="AJ31" s="20" t="e">
        <f aca="true" t="shared" si="2" ref="AJ31:AJ38">((F31*G31)+(I31*J31)+(L31*M31)+(O31*P31)+(R31*S31)+(U31*V31)+(X31*Y31))/AA31*(1+AI31)</f>
        <v>#DIV/0!</v>
      </c>
      <c r="AK31" s="31"/>
      <c r="AL31" s="145"/>
      <c r="AM31" s="136">
        <f aca="true" t="shared" si="3" ref="AM31:AM38">C31*AL31</f>
        <v>0</v>
      </c>
      <c r="AN31" s="120"/>
      <c r="AO31" s="150">
        <f aca="true" t="shared" si="4" ref="AO31:AO38">IF(AM31&gt;0,(AM31/$AM$190),"")</f>
      </c>
      <c r="AP31" s="173"/>
      <c r="AQ31" s="28"/>
    </row>
    <row r="32" spans="1:43" ht="36" outlineLevel="1">
      <c r="A32" s="14">
        <v>322</v>
      </c>
      <c r="B32" s="16" t="s">
        <v>216</v>
      </c>
      <c r="C32" s="29">
        <v>2</v>
      </c>
      <c r="D32" s="30" t="s">
        <v>163</v>
      </c>
      <c r="E32" s="30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0"/>
        <v>0</v>
      </c>
      <c r="AB32" s="20"/>
      <c r="AC32" s="152"/>
      <c r="AD32" s="152"/>
      <c r="AE32" s="152"/>
      <c r="AF32" s="152"/>
      <c r="AG32" s="152"/>
      <c r="AH32" s="20"/>
      <c r="AI32" s="154">
        <f t="shared" si="1"/>
        <v>0</v>
      </c>
      <c r="AJ32" s="20" t="e">
        <f t="shared" si="2"/>
        <v>#DIV/0!</v>
      </c>
      <c r="AK32" s="31"/>
      <c r="AL32" s="145"/>
      <c r="AM32" s="136">
        <f t="shared" si="3"/>
        <v>0</v>
      </c>
      <c r="AN32" s="120"/>
      <c r="AO32" s="150">
        <f t="shared" si="4"/>
      </c>
      <c r="AP32" s="173"/>
      <c r="AQ32" s="28"/>
    </row>
    <row r="33" spans="1:43" ht="18" customHeight="1" outlineLevel="1">
      <c r="A33" s="14">
        <v>323</v>
      </c>
      <c r="B33" s="15" t="s">
        <v>82</v>
      </c>
      <c r="C33" s="29">
        <v>3</v>
      </c>
      <c r="D33" s="30" t="s">
        <v>163</v>
      </c>
      <c r="E33" s="30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0"/>
        <v>0</v>
      </c>
      <c r="AB33" s="20"/>
      <c r="AC33" s="152"/>
      <c r="AD33" s="152"/>
      <c r="AE33" s="152"/>
      <c r="AF33" s="152"/>
      <c r="AG33" s="152"/>
      <c r="AH33" s="20"/>
      <c r="AI33" s="154">
        <f t="shared" si="1"/>
        <v>0</v>
      </c>
      <c r="AJ33" s="20" t="e">
        <f t="shared" si="2"/>
        <v>#DIV/0!</v>
      </c>
      <c r="AK33" s="31"/>
      <c r="AL33" s="145"/>
      <c r="AM33" s="136">
        <f t="shared" si="3"/>
        <v>0</v>
      </c>
      <c r="AN33" s="120"/>
      <c r="AO33" s="150">
        <f t="shared" si="4"/>
      </c>
      <c r="AP33" s="173"/>
      <c r="AQ33" s="28"/>
    </row>
    <row r="34" spans="1:43" ht="18" customHeight="1" outlineLevel="1">
      <c r="A34" s="14">
        <v>324</v>
      </c>
      <c r="B34" s="15" t="s">
        <v>183</v>
      </c>
      <c r="C34" s="29">
        <v>4</v>
      </c>
      <c r="D34" s="30" t="s">
        <v>163</v>
      </c>
      <c r="E34" s="30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0"/>
        <v>0</v>
      </c>
      <c r="AB34" s="20"/>
      <c r="AC34" s="152"/>
      <c r="AD34" s="152"/>
      <c r="AE34" s="152"/>
      <c r="AF34" s="152"/>
      <c r="AG34" s="152"/>
      <c r="AH34" s="20"/>
      <c r="AI34" s="154">
        <f t="shared" si="1"/>
        <v>0</v>
      </c>
      <c r="AJ34" s="20" t="e">
        <f t="shared" si="2"/>
        <v>#DIV/0!</v>
      </c>
      <c r="AK34" s="31"/>
      <c r="AL34" s="145"/>
      <c r="AM34" s="136">
        <f t="shared" si="3"/>
        <v>0</v>
      </c>
      <c r="AN34" s="120"/>
      <c r="AO34" s="150">
        <f t="shared" si="4"/>
      </c>
      <c r="AP34" s="173"/>
      <c r="AQ34" s="28"/>
    </row>
    <row r="35" spans="1:43" ht="24" outlineLevel="1">
      <c r="A35" s="14">
        <v>325</v>
      </c>
      <c r="B35" s="16" t="s">
        <v>217</v>
      </c>
      <c r="C35" s="29">
        <v>5</v>
      </c>
      <c r="D35" s="30" t="s">
        <v>163</v>
      </c>
      <c r="E35" s="30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0"/>
        <v>0</v>
      </c>
      <c r="AB35" s="20"/>
      <c r="AC35" s="152"/>
      <c r="AD35" s="152"/>
      <c r="AE35" s="152"/>
      <c r="AF35" s="152"/>
      <c r="AG35" s="152"/>
      <c r="AH35" s="20"/>
      <c r="AI35" s="154">
        <f t="shared" si="1"/>
        <v>0</v>
      </c>
      <c r="AJ35" s="20" t="e">
        <f t="shared" si="2"/>
        <v>#DIV/0!</v>
      </c>
      <c r="AK35" s="31"/>
      <c r="AL35" s="145"/>
      <c r="AM35" s="136">
        <f t="shared" si="3"/>
        <v>0</v>
      </c>
      <c r="AN35" s="120"/>
      <c r="AO35" s="150">
        <f t="shared" si="4"/>
      </c>
      <c r="AP35" s="173"/>
      <c r="AQ35" s="28"/>
    </row>
    <row r="36" spans="1:43" ht="18" customHeight="1" outlineLevel="1">
      <c r="A36" s="14">
        <v>326</v>
      </c>
      <c r="B36" s="15" t="s">
        <v>83</v>
      </c>
      <c r="C36" s="29">
        <v>6</v>
      </c>
      <c r="D36" s="30" t="s">
        <v>163</v>
      </c>
      <c r="E36" s="30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0"/>
        <v>0</v>
      </c>
      <c r="AB36" s="20"/>
      <c r="AC36" s="152"/>
      <c r="AD36" s="152"/>
      <c r="AE36" s="152"/>
      <c r="AF36" s="152"/>
      <c r="AG36" s="152"/>
      <c r="AH36" s="20"/>
      <c r="AI36" s="154">
        <f t="shared" si="1"/>
        <v>0</v>
      </c>
      <c r="AJ36" s="20" t="e">
        <f t="shared" si="2"/>
        <v>#DIV/0!</v>
      </c>
      <c r="AK36" s="31"/>
      <c r="AL36" s="145"/>
      <c r="AM36" s="136">
        <f t="shared" si="3"/>
        <v>0</v>
      </c>
      <c r="AN36" s="120"/>
      <c r="AO36" s="150">
        <f t="shared" si="4"/>
      </c>
      <c r="AP36" s="173"/>
      <c r="AQ36" s="28"/>
    </row>
    <row r="37" spans="1:43" ht="18" customHeight="1" outlineLevel="1">
      <c r="A37" s="14">
        <v>327</v>
      </c>
      <c r="B37" s="15" t="s">
        <v>84</v>
      </c>
      <c r="C37" s="29">
        <v>7</v>
      </c>
      <c r="D37" s="30" t="s">
        <v>163</v>
      </c>
      <c r="E37" s="30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0"/>
        <v>0</v>
      </c>
      <c r="AB37" s="20"/>
      <c r="AC37" s="152"/>
      <c r="AD37" s="152"/>
      <c r="AE37" s="152"/>
      <c r="AF37" s="152"/>
      <c r="AG37" s="152"/>
      <c r="AH37" s="20"/>
      <c r="AI37" s="154">
        <f t="shared" si="1"/>
        <v>0</v>
      </c>
      <c r="AJ37" s="20" t="e">
        <f t="shared" si="2"/>
        <v>#DIV/0!</v>
      </c>
      <c r="AK37" s="31"/>
      <c r="AL37" s="145"/>
      <c r="AM37" s="136">
        <f t="shared" si="3"/>
        <v>0</v>
      </c>
      <c r="AN37" s="120"/>
      <c r="AO37" s="150">
        <f t="shared" si="4"/>
      </c>
      <c r="AP37" s="173"/>
      <c r="AQ37" s="28"/>
    </row>
    <row r="38" spans="1:43" ht="18" customHeight="1" outlineLevel="1">
      <c r="A38" s="14">
        <v>329</v>
      </c>
      <c r="B38" s="15" t="s">
        <v>108</v>
      </c>
      <c r="C38" s="29">
        <v>8</v>
      </c>
      <c r="D38" s="30" t="s">
        <v>163</v>
      </c>
      <c r="E38" s="30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0"/>
        <v>0</v>
      </c>
      <c r="AB38" s="20"/>
      <c r="AC38" s="152"/>
      <c r="AD38" s="152"/>
      <c r="AE38" s="152"/>
      <c r="AF38" s="152"/>
      <c r="AG38" s="152"/>
      <c r="AH38" s="20"/>
      <c r="AI38" s="154">
        <f t="shared" si="1"/>
        <v>0</v>
      </c>
      <c r="AJ38" s="20" t="e">
        <f t="shared" si="2"/>
        <v>#DIV/0!</v>
      </c>
      <c r="AK38" s="31"/>
      <c r="AL38" s="145"/>
      <c r="AM38" s="136">
        <f t="shared" si="3"/>
        <v>0</v>
      </c>
      <c r="AN38" s="120"/>
      <c r="AO38" s="150">
        <f t="shared" si="4"/>
      </c>
      <c r="AP38" s="173"/>
      <c r="AQ38" s="28"/>
    </row>
    <row r="39" spans="1:43" ht="12">
      <c r="A39" s="14"/>
      <c r="B39" s="16"/>
      <c r="C39" s="29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33"/>
      <c r="AM39" s="136"/>
      <c r="AN39" s="120"/>
      <c r="AO39" s="31">
        <f>IF(AM39&gt;0,(AM39*100/$AM$190),"")</f>
      </c>
      <c r="AP39" s="173"/>
      <c r="AQ39" s="28"/>
    </row>
    <row r="40" spans="1:43" ht="18" customHeight="1">
      <c r="A40" s="124">
        <v>330</v>
      </c>
      <c r="B40" s="125" t="s">
        <v>26</v>
      </c>
      <c r="C40" s="113">
        <f>Ebene2!C24</f>
        <v>453</v>
      </c>
      <c r="D40" s="122" t="s">
        <v>163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11"/>
      <c r="AK40" s="111"/>
      <c r="AL40" s="135">
        <f>AM40/C40</f>
        <v>0.9271523178807947</v>
      </c>
      <c r="AM40" s="136">
        <f>SUM(AM41:AM49)</f>
        <v>420</v>
      </c>
      <c r="AN40" s="120"/>
      <c r="AO40" s="169">
        <f>SUM(AO41:AO46)</f>
        <v>0.004049441755529416</v>
      </c>
      <c r="AP40" s="179"/>
      <c r="AQ40" s="28"/>
    </row>
    <row r="41" spans="1:42" s="28" customFormat="1" ht="36" outlineLevel="1">
      <c r="A41" s="17">
        <v>331</v>
      </c>
      <c r="B41" s="16" t="s">
        <v>15</v>
      </c>
      <c r="C41" s="33">
        <v>1</v>
      </c>
      <c r="D41" s="30" t="s">
        <v>163</v>
      </c>
      <c r="E41" s="30"/>
      <c r="F41" s="92"/>
      <c r="G41" s="84"/>
      <c r="H41" s="1"/>
      <c r="I41" s="92"/>
      <c r="J41" s="84"/>
      <c r="K41" s="20"/>
      <c r="L41" s="92"/>
      <c r="M41" s="84"/>
      <c r="N41" s="1"/>
      <c r="O41" s="92"/>
      <c r="P41" s="84"/>
      <c r="Q41" s="20"/>
      <c r="R41" s="92"/>
      <c r="S41" s="84"/>
      <c r="T41" s="1"/>
      <c r="U41" s="92"/>
      <c r="V41" s="84"/>
      <c r="W41" s="20"/>
      <c r="X41" s="92"/>
      <c r="Y41" s="84"/>
      <c r="Z41" s="1"/>
      <c r="AA41" s="93">
        <f aca="true" t="shared" si="5" ref="AA41:AA49">F41+I41+L41+O41+R41+U41+X41</f>
        <v>0</v>
      </c>
      <c r="AB41" s="20"/>
      <c r="AC41" s="152"/>
      <c r="AD41" s="152"/>
      <c r="AE41" s="152"/>
      <c r="AF41" s="152"/>
      <c r="AG41" s="152"/>
      <c r="AH41" s="20"/>
      <c r="AI41" s="154">
        <f aca="true" t="shared" si="6" ref="AI41:AI49">SUM(AC41:AG41)</f>
        <v>0</v>
      </c>
      <c r="AJ41" s="20" t="e">
        <f aca="true" t="shared" si="7" ref="AJ41:AJ49">((F41*G41)+(I41*J41)+(L41*M41)+(O41*P41)+(R41*S41)+(U41*V41)+(X41*Y41))/AA41*(1+AI41)</f>
        <v>#DIV/0!</v>
      </c>
      <c r="AK41" s="32"/>
      <c r="AL41" s="164">
        <v>10</v>
      </c>
      <c r="AM41" s="162">
        <f aca="true" t="shared" si="8" ref="AM41:AM49">C41*AL41</f>
        <v>10</v>
      </c>
      <c r="AN41" s="163"/>
      <c r="AO41" s="168">
        <f aca="true" t="shared" si="9" ref="AO41:AO49">IF(AM41&gt;0,(AM41/$AM$190),"")</f>
        <v>0.00019283055978711505</v>
      </c>
      <c r="AP41" s="175"/>
    </row>
    <row r="42" spans="1:42" s="28" customFormat="1" ht="24" outlineLevel="1">
      <c r="A42" s="17">
        <v>332</v>
      </c>
      <c r="B42" s="16" t="s">
        <v>16</v>
      </c>
      <c r="C42" s="33">
        <v>2</v>
      </c>
      <c r="D42" s="30" t="s">
        <v>163</v>
      </c>
      <c r="E42" s="30"/>
      <c r="F42" s="92"/>
      <c r="G42" s="84"/>
      <c r="H42" s="1"/>
      <c r="I42" s="92"/>
      <c r="J42" s="84"/>
      <c r="K42" s="20"/>
      <c r="L42" s="92"/>
      <c r="M42" s="84"/>
      <c r="N42" s="1"/>
      <c r="O42" s="92"/>
      <c r="P42" s="84"/>
      <c r="Q42" s="20"/>
      <c r="R42" s="92"/>
      <c r="S42" s="84"/>
      <c r="T42" s="1"/>
      <c r="U42" s="92"/>
      <c r="V42" s="84"/>
      <c r="W42" s="20"/>
      <c r="X42" s="92"/>
      <c r="Y42" s="84"/>
      <c r="Z42" s="1"/>
      <c r="AA42" s="93">
        <f t="shared" si="5"/>
        <v>0</v>
      </c>
      <c r="AB42" s="20"/>
      <c r="AC42" s="152"/>
      <c r="AD42" s="152"/>
      <c r="AE42" s="152"/>
      <c r="AF42" s="152"/>
      <c r="AG42" s="152"/>
      <c r="AH42" s="20"/>
      <c r="AI42" s="154">
        <f t="shared" si="6"/>
        <v>0</v>
      </c>
      <c r="AJ42" s="20" t="e">
        <f t="shared" si="7"/>
        <v>#DIV/0!</v>
      </c>
      <c r="AK42" s="32"/>
      <c r="AL42" s="145">
        <v>10</v>
      </c>
      <c r="AM42" s="136">
        <f t="shared" si="8"/>
        <v>20</v>
      </c>
      <c r="AN42" s="120"/>
      <c r="AO42" s="150">
        <f t="shared" si="9"/>
        <v>0.0003856611195742301</v>
      </c>
      <c r="AP42" s="175"/>
    </row>
    <row r="43" spans="1:42" s="28" customFormat="1" ht="24" outlineLevel="1">
      <c r="A43" s="17">
        <v>333</v>
      </c>
      <c r="B43" s="16" t="s">
        <v>17</v>
      </c>
      <c r="C43" s="33">
        <v>3</v>
      </c>
      <c r="D43" s="30" t="s">
        <v>163</v>
      </c>
      <c r="E43" s="30"/>
      <c r="F43" s="92"/>
      <c r="G43" s="84"/>
      <c r="H43" s="1"/>
      <c r="I43" s="92"/>
      <c r="J43" s="84"/>
      <c r="K43" s="20"/>
      <c r="L43" s="92"/>
      <c r="M43" s="84"/>
      <c r="N43" s="1"/>
      <c r="O43" s="92"/>
      <c r="P43" s="84"/>
      <c r="Q43" s="20"/>
      <c r="R43" s="92"/>
      <c r="S43" s="84"/>
      <c r="T43" s="1"/>
      <c r="U43" s="92"/>
      <c r="V43" s="84"/>
      <c r="W43" s="20"/>
      <c r="X43" s="92"/>
      <c r="Y43" s="84"/>
      <c r="Z43" s="1"/>
      <c r="AA43" s="93">
        <f t="shared" si="5"/>
        <v>0</v>
      </c>
      <c r="AB43" s="20"/>
      <c r="AC43" s="152"/>
      <c r="AD43" s="152"/>
      <c r="AE43" s="152"/>
      <c r="AF43" s="152"/>
      <c r="AG43" s="152"/>
      <c r="AH43" s="20"/>
      <c r="AI43" s="154">
        <f t="shared" si="6"/>
        <v>0</v>
      </c>
      <c r="AJ43" s="20" t="e">
        <f t="shared" si="7"/>
        <v>#DIV/0!</v>
      </c>
      <c r="AK43" s="32"/>
      <c r="AL43" s="145">
        <v>10</v>
      </c>
      <c r="AM43" s="136">
        <f t="shared" si="8"/>
        <v>30</v>
      </c>
      <c r="AN43" s="120"/>
      <c r="AO43" s="150">
        <f t="shared" si="9"/>
        <v>0.0005784916793613452</v>
      </c>
      <c r="AP43" s="175"/>
    </row>
    <row r="44" spans="1:43" ht="27.75" customHeight="1" outlineLevel="1">
      <c r="A44" s="14">
        <v>334</v>
      </c>
      <c r="B44" s="16" t="s">
        <v>157</v>
      </c>
      <c r="C44" s="29">
        <v>4</v>
      </c>
      <c r="D44" s="30" t="s">
        <v>163</v>
      </c>
      <c r="E44" s="30"/>
      <c r="F44" s="92"/>
      <c r="G44" s="84"/>
      <c r="H44" s="1"/>
      <c r="I44" s="92"/>
      <c r="J44" s="84"/>
      <c r="K44" s="20"/>
      <c r="L44" s="92"/>
      <c r="M44" s="84"/>
      <c r="N44" s="1"/>
      <c r="O44" s="92"/>
      <c r="P44" s="84"/>
      <c r="Q44" s="20"/>
      <c r="R44" s="92"/>
      <c r="S44" s="84"/>
      <c r="T44" s="1"/>
      <c r="U44" s="92"/>
      <c r="V44" s="84"/>
      <c r="W44" s="20"/>
      <c r="X44" s="92"/>
      <c r="Y44" s="84"/>
      <c r="Z44" s="1"/>
      <c r="AA44" s="93">
        <f t="shared" si="5"/>
        <v>0</v>
      </c>
      <c r="AB44" s="20"/>
      <c r="AC44" s="152"/>
      <c r="AD44" s="152"/>
      <c r="AE44" s="152"/>
      <c r="AF44" s="152"/>
      <c r="AG44" s="152"/>
      <c r="AH44" s="20"/>
      <c r="AI44" s="154">
        <f t="shared" si="6"/>
        <v>0</v>
      </c>
      <c r="AJ44" s="20" t="e">
        <f t="shared" si="7"/>
        <v>#DIV/0!</v>
      </c>
      <c r="AK44" s="31"/>
      <c r="AL44" s="145">
        <v>10</v>
      </c>
      <c r="AM44" s="136">
        <f t="shared" si="8"/>
        <v>40</v>
      </c>
      <c r="AN44" s="120"/>
      <c r="AO44" s="150">
        <f t="shared" si="9"/>
        <v>0.0007713222391484602</v>
      </c>
      <c r="AP44" s="173"/>
      <c r="AQ44" s="28"/>
    </row>
    <row r="45" spans="1:42" s="28" customFormat="1" ht="24" outlineLevel="1">
      <c r="A45" s="17">
        <v>335</v>
      </c>
      <c r="B45" s="16" t="s">
        <v>158</v>
      </c>
      <c r="C45" s="33">
        <v>5</v>
      </c>
      <c r="D45" s="30" t="s">
        <v>163</v>
      </c>
      <c r="E45" s="30"/>
      <c r="F45" s="92"/>
      <c r="G45" s="84"/>
      <c r="H45" s="1"/>
      <c r="I45" s="92"/>
      <c r="J45" s="84"/>
      <c r="K45" s="20"/>
      <c r="L45" s="92"/>
      <c r="M45" s="84"/>
      <c r="N45" s="1"/>
      <c r="O45" s="92"/>
      <c r="P45" s="84"/>
      <c r="Q45" s="20"/>
      <c r="R45" s="92"/>
      <c r="S45" s="84"/>
      <c r="T45" s="1"/>
      <c r="U45" s="92"/>
      <c r="V45" s="84"/>
      <c r="W45" s="20"/>
      <c r="X45" s="92"/>
      <c r="Y45" s="84"/>
      <c r="Z45" s="1"/>
      <c r="AA45" s="93">
        <f t="shared" si="5"/>
        <v>0</v>
      </c>
      <c r="AB45" s="20"/>
      <c r="AC45" s="152"/>
      <c r="AD45" s="152"/>
      <c r="AE45" s="152"/>
      <c r="AF45" s="152"/>
      <c r="AG45" s="152"/>
      <c r="AH45" s="20"/>
      <c r="AI45" s="154">
        <f t="shared" si="6"/>
        <v>0</v>
      </c>
      <c r="AJ45" s="20" t="e">
        <f t="shared" si="7"/>
        <v>#DIV/0!</v>
      </c>
      <c r="AK45" s="32"/>
      <c r="AL45" s="145">
        <v>10</v>
      </c>
      <c r="AM45" s="136">
        <f t="shared" si="8"/>
        <v>50</v>
      </c>
      <c r="AN45" s="120"/>
      <c r="AO45" s="150">
        <f t="shared" si="9"/>
        <v>0.0009641527989355753</v>
      </c>
      <c r="AP45" s="175"/>
    </row>
    <row r="46" spans="1:43" ht="17.25" customHeight="1" outlineLevel="1">
      <c r="A46" s="14">
        <v>336</v>
      </c>
      <c r="B46" s="15" t="s">
        <v>159</v>
      </c>
      <c r="C46" s="29">
        <v>6</v>
      </c>
      <c r="D46" s="30" t="s">
        <v>163</v>
      </c>
      <c r="E46" s="30"/>
      <c r="F46" s="92"/>
      <c r="G46" s="84"/>
      <c r="H46" s="1"/>
      <c r="I46" s="92"/>
      <c r="J46" s="84"/>
      <c r="K46" s="20"/>
      <c r="L46" s="92"/>
      <c r="M46" s="84"/>
      <c r="N46" s="1"/>
      <c r="O46" s="92"/>
      <c r="P46" s="84"/>
      <c r="Q46" s="20"/>
      <c r="R46" s="92"/>
      <c r="S46" s="84"/>
      <c r="T46" s="1"/>
      <c r="U46" s="92"/>
      <c r="V46" s="84"/>
      <c r="W46" s="20"/>
      <c r="X46" s="92"/>
      <c r="Y46" s="84"/>
      <c r="Z46" s="1"/>
      <c r="AA46" s="93">
        <f t="shared" si="5"/>
        <v>0</v>
      </c>
      <c r="AB46" s="20"/>
      <c r="AC46" s="152"/>
      <c r="AD46" s="152"/>
      <c r="AE46" s="152"/>
      <c r="AF46" s="152"/>
      <c r="AG46" s="152"/>
      <c r="AH46" s="20"/>
      <c r="AI46" s="154">
        <f t="shared" si="6"/>
        <v>0</v>
      </c>
      <c r="AJ46" s="20" t="e">
        <f t="shared" si="7"/>
        <v>#DIV/0!</v>
      </c>
      <c r="AK46" s="31"/>
      <c r="AL46" s="145">
        <v>10</v>
      </c>
      <c r="AM46" s="136">
        <f t="shared" si="8"/>
        <v>60</v>
      </c>
      <c r="AN46" s="120"/>
      <c r="AO46" s="150">
        <f t="shared" si="9"/>
        <v>0.0011569833587226903</v>
      </c>
      <c r="AP46" s="173"/>
      <c r="AQ46" s="28"/>
    </row>
    <row r="47" spans="1:43" ht="36" outlineLevel="1">
      <c r="A47" s="14">
        <v>337</v>
      </c>
      <c r="B47" s="83" t="s">
        <v>219</v>
      </c>
      <c r="C47" s="29">
        <v>6</v>
      </c>
      <c r="D47" s="30" t="s">
        <v>163</v>
      </c>
      <c r="E47" s="30"/>
      <c r="F47" s="92"/>
      <c r="G47" s="84"/>
      <c r="H47" s="1"/>
      <c r="I47" s="92"/>
      <c r="J47" s="84"/>
      <c r="K47" s="20"/>
      <c r="L47" s="92"/>
      <c r="M47" s="84"/>
      <c r="N47" s="1"/>
      <c r="O47" s="92"/>
      <c r="P47" s="84"/>
      <c r="Q47" s="20"/>
      <c r="R47" s="92"/>
      <c r="S47" s="84"/>
      <c r="T47" s="1"/>
      <c r="U47" s="92"/>
      <c r="V47" s="84"/>
      <c r="W47" s="20"/>
      <c r="X47" s="92"/>
      <c r="Y47" s="84"/>
      <c r="Z47" s="1"/>
      <c r="AA47" s="93">
        <f t="shared" si="5"/>
        <v>0</v>
      </c>
      <c r="AB47" s="20"/>
      <c r="AC47" s="152"/>
      <c r="AD47" s="152"/>
      <c r="AE47" s="152"/>
      <c r="AF47" s="152"/>
      <c r="AG47" s="152"/>
      <c r="AH47" s="20"/>
      <c r="AI47" s="154">
        <f t="shared" si="6"/>
        <v>0</v>
      </c>
      <c r="AJ47" s="20" t="e">
        <f t="shared" si="7"/>
        <v>#DIV/0!</v>
      </c>
      <c r="AK47" s="31"/>
      <c r="AL47" s="145">
        <v>10</v>
      </c>
      <c r="AM47" s="136">
        <f t="shared" si="8"/>
        <v>60</v>
      </c>
      <c r="AN47" s="120"/>
      <c r="AO47" s="150">
        <f t="shared" si="9"/>
        <v>0.0011569833587226903</v>
      </c>
      <c r="AP47" s="173"/>
      <c r="AQ47" s="28"/>
    </row>
    <row r="48" spans="1:43" ht="27.75" customHeight="1" outlineLevel="1">
      <c r="A48" s="14">
        <v>338</v>
      </c>
      <c r="B48" s="83" t="s">
        <v>218</v>
      </c>
      <c r="C48" s="29">
        <v>6</v>
      </c>
      <c r="D48" s="30" t="s">
        <v>163</v>
      </c>
      <c r="E48" s="30"/>
      <c r="F48" s="92"/>
      <c r="G48" s="84"/>
      <c r="H48" s="1"/>
      <c r="I48" s="92"/>
      <c r="J48" s="84"/>
      <c r="K48" s="20"/>
      <c r="L48" s="92"/>
      <c r="M48" s="84"/>
      <c r="N48" s="1"/>
      <c r="O48" s="92"/>
      <c r="P48" s="84"/>
      <c r="Q48" s="20"/>
      <c r="R48" s="92"/>
      <c r="S48" s="84"/>
      <c r="T48" s="1"/>
      <c r="U48" s="92"/>
      <c r="V48" s="84"/>
      <c r="W48" s="20"/>
      <c r="X48" s="92"/>
      <c r="Y48" s="84"/>
      <c r="Z48" s="1"/>
      <c r="AA48" s="93">
        <f t="shared" si="5"/>
        <v>0</v>
      </c>
      <c r="AB48" s="20"/>
      <c r="AC48" s="152"/>
      <c r="AD48" s="152"/>
      <c r="AE48" s="152"/>
      <c r="AF48" s="152"/>
      <c r="AG48" s="152"/>
      <c r="AH48" s="20"/>
      <c r="AI48" s="154">
        <f t="shared" si="6"/>
        <v>0</v>
      </c>
      <c r="AJ48" s="20" t="e">
        <f t="shared" si="7"/>
        <v>#DIV/0!</v>
      </c>
      <c r="AK48" s="31"/>
      <c r="AL48" s="145">
        <v>10</v>
      </c>
      <c r="AM48" s="136">
        <f t="shared" si="8"/>
        <v>60</v>
      </c>
      <c r="AN48" s="120"/>
      <c r="AO48" s="150">
        <f t="shared" si="9"/>
        <v>0.0011569833587226903</v>
      </c>
      <c r="AP48" s="173"/>
      <c r="AQ48" s="28"/>
    </row>
    <row r="49" spans="1:43" ht="27.75" customHeight="1" outlineLevel="1">
      <c r="A49" s="14">
        <v>339</v>
      </c>
      <c r="B49" s="83" t="s">
        <v>220</v>
      </c>
      <c r="C49" s="29">
        <v>9</v>
      </c>
      <c r="D49" s="30" t="s">
        <v>163</v>
      </c>
      <c r="E49" s="30"/>
      <c r="F49" s="92"/>
      <c r="G49" s="84"/>
      <c r="H49" s="1"/>
      <c r="I49" s="92"/>
      <c r="J49" s="84"/>
      <c r="K49" s="20"/>
      <c r="L49" s="92"/>
      <c r="M49" s="84"/>
      <c r="N49" s="1"/>
      <c r="O49" s="92"/>
      <c r="P49" s="84"/>
      <c r="Q49" s="20"/>
      <c r="R49" s="92"/>
      <c r="S49" s="84"/>
      <c r="T49" s="1"/>
      <c r="U49" s="92"/>
      <c r="V49" s="84"/>
      <c r="W49" s="20"/>
      <c r="X49" s="92"/>
      <c r="Y49" s="84"/>
      <c r="Z49" s="1"/>
      <c r="AA49" s="93">
        <f t="shared" si="5"/>
        <v>0</v>
      </c>
      <c r="AB49" s="20"/>
      <c r="AC49" s="152"/>
      <c r="AD49" s="152"/>
      <c r="AE49" s="152"/>
      <c r="AF49" s="152"/>
      <c r="AG49" s="152"/>
      <c r="AH49" s="20"/>
      <c r="AI49" s="154">
        <f t="shared" si="6"/>
        <v>0</v>
      </c>
      <c r="AJ49" s="20" t="e">
        <f t="shared" si="7"/>
        <v>#DIV/0!</v>
      </c>
      <c r="AK49" s="31"/>
      <c r="AL49" s="145">
        <v>10</v>
      </c>
      <c r="AM49" s="136">
        <f t="shared" si="8"/>
        <v>90</v>
      </c>
      <c r="AN49" s="120"/>
      <c r="AO49" s="150">
        <f t="shared" si="9"/>
        <v>0.0017354750380840355</v>
      </c>
      <c r="AP49" s="173"/>
      <c r="AQ49" s="28"/>
    </row>
    <row r="50" spans="1:43" ht="12">
      <c r="A50" s="14"/>
      <c r="B50" s="16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33"/>
      <c r="AM50" s="136"/>
      <c r="AN50" s="120"/>
      <c r="AO50" s="31">
        <f>IF(AM50&gt;0,(AM50*100/$AM$190),"")</f>
      </c>
      <c r="AP50" s="173"/>
      <c r="AQ50" s="28"/>
    </row>
    <row r="51" spans="1:42" s="28" customFormat="1" ht="18" customHeight="1">
      <c r="A51" s="118">
        <v>340</v>
      </c>
      <c r="B51" s="119" t="s">
        <v>46</v>
      </c>
      <c r="C51" s="112">
        <f>Ebene2!C25</f>
        <v>171</v>
      </c>
      <c r="D51" s="122" t="s">
        <v>163</v>
      </c>
      <c r="E51" s="122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38">
        <f>Ebene2!AL25</f>
        <v>145</v>
      </c>
      <c r="AM51" s="136">
        <f>C51*AL51</f>
        <v>24795</v>
      </c>
      <c r="AN51" s="120"/>
      <c r="AO51" s="169">
        <f>IF(AM51&gt;0,(AM51/$AM$190),"")</f>
        <v>0.4781233729921518</v>
      </c>
      <c r="AP51" s="179"/>
    </row>
    <row r="52" spans="1:43" ht="24" hidden="1" outlineLevel="1">
      <c r="A52" s="14">
        <v>341</v>
      </c>
      <c r="B52" s="16" t="s">
        <v>94</v>
      </c>
      <c r="C52" s="29"/>
      <c r="D52" s="30" t="s">
        <v>163</v>
      </c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>
        <f>SUM(G52:Y52)/5</f>
        <v>0</v>
      </c>
      <c r="AK52" s="31"/>
      <c r="AL52" s="133"/>
      <c r="AM52" s="134"/>
      <c r="AN52" s="37"/>
      <c r="AO52" s="31">
        <f>IF(AM52&gt;0,(AM52*100/$AM$190),"")</f>
      </c>
      <c r="AP52" s="173"/>
      <c r="AQ52" s="28"/>
    </row>
    <row r="53" spans="1:43" ht="24" hidden="1" outlineLevel="1">
      <c r="A53" s="14">
        <v>342</v>
      </c>
      <c r="B53" s="16" t="s">
        <v>95</v>
      </c>
      <c r="C53" s="29"/>
      <c r="D53" s="30" t="s">
        <v>163</v>
      </c>
      <c r="E53" s="30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>
        <f>SUM(G53:Y53)/5</f>
        <v>0</v>
      </c>
      <c r="AK53" s="31"/>
      <c r="AL53" s="133"/>
      <c r="AM53" s="134"/>
      <c r="AN53" s="37"/>
      <c r="AO53" s="31">
        <f>IF(AM53&gt;0,(AM53*100/$AM$190),"")</f>
      </c>
      <c r="AP53" s="173"/>
      <c r="AQ53" s="28"/>
    </row>
    <row r="54" spans="1:42" s="28" customFormat="1" ht="27.75" customHeight="1" hidden="1" outlineLevel="1">
      <c r="A54" s="17">
        <v>344</v>
      </c>
      <c r="B54" s="16" t="s">
        <v>96</v>
      </c>
      <c r="C54" s="33"/>
      <c r="D54" s="30" t="s">
        <v>163</v>
      </c>
      <c r="E54" s="30"/>
      <c r="F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f>SUM(G54:Y54)/5</f>
        <v>0</v>
      </c>
      <c r="AK54" s="32"/>
      <c r="AL54" s="133"/>
      <c r="AM54" s="134"/>
      <c r="AN54" s="37"/>
      <c r="AO54" s="31">
        <f>IF(AM54&gt;0,(AM54*100/$AM$190),"")</f>
      </c>
      <c r="AP54" s="175"/>
    </row>
    <row r="55" spans="1:43" ht="18" customHeight="1" hidden="1" outlineLevel="1">
      <c r="A55" s="14">
        <v>345</v>
      </c>
      <c r="B55" s="15" t="s">
        <v>97</v>
      </c>
      <c r="C55" s="29"/>
      <c r="D55" s="30" t="s">
        <v>163</v>
      </c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>
        <f>SUM(G55:Y55)/5</f>
        <v>0</v>
      </c>
      <c r="AK55" s="31"/>
      <c r="AL55" s="133"/>
      <c r="AM55" s="134"/>
      <c r="AN55" s="37"/>
      <c r="AO55" s="31">
        <f>IF(AM55&gt;0,(AM55*100/$AM$190),"")</f>
      </c>
      <c r="AP55" s="173"/>
      <c r="AQ55" s="28"/>
    </row>
    <row r="56" spans="1:43" ht="12" collapsed="1">
      <c r="A56" s="14"/>
      <c r="B56" s="16"/>
      <c r="C56" s="29"/>
      <c r="D56" s="30"/>
      <c r="E56" s="30"/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33"/>
      <c r="AM56" s="134"/>
      <c r="AN56" s="37"/>
      <c r="AO56" s="31">
        <f>IF(AM56&gt;0,(AM56*100/$AM$190),"")</f>
      </c>
      <c r="AP56" s="173"/>
      <c r="AQ56" s="28"/>
    </row>
    <row r="57" spans="1:43" ht="12">
      <c r="A57" s="14"/>
      <c r="B57" s="16"/>
      <c r="C57" s="29"/>
      <c r="D57" s="30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33"/>
      <c r="AM57" s="134"/>
      <c r="AN57" s="37"/>
      <c r="AO57" s="31"/>
      <c r="AP57" s="173"/>
      <c r="AQ57" s="28"/>
    </row>
    <row r="58" spans="1:43" s="116" customFormat="1" ht="18" customHeight="1">
      <c r="A58" s="118">
        <v>350</v>
      </c>
      <c r="B58" s="119" t="s">
        <v>47</v>
      </c>
      <c r="C58" s="112">
        <f>Ebene2!C26</f>
        <v>175</v>
      </c>
      <c r="D58" s="111" t="s">
        <v>163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35">
        <f>AM58/C58</f>
        <v>39.2</v>
      </c>
      <c r="AM58" s="136">
        <f>AM60+AM69+AM79</f>
        <v>6860</v>
      </c>
      <c r="AN58" s="121"/>
      <c r="AO58" s="169">
        <f>AO60+AO69+AO79</f>
        <v>0.13228176401396094</v>
      </c>
      <c r="AP58" s="179"/>
      <c r="AQ58" s="117"/>
    </row>
    <row r="59" spans="1:43" ht="12">
      <c r="A59" s="14"/>
      <c r="B59" s="16"/>
      <c r="C59" s="29"/>
      <c r="D59" s="30"/>
      <c r="E59" s="30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33"/>
      <c r="AM59" s="134"/>
      <c r="AN59" s="37"/>
      <c r="AO59" s="31">
        <f>IF(AM59&gt;0,(AM59*100/$AM$190),"")</f>
      </c>
      <c r="AP59" s="173"/>
      <c r="AQ59" s="28"/>
    </row>
    <row r="60" spans="1:43" ht="18" customHeight="1" outlineLevel="1">
      <c r="A60" s="127">
        <v>351</v>
      </c>
      <c r="B60" s="128" t="s">
        <v>175</v>
      </c>
      <c r="C60" s="129"/>
      <c r="D60" s="122"/>
      <c r="E60" s="122"/>
      <c r="F60" s="12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39"/>
      <c r="AM60" s="139">
        <f>SUM(AM61:AM68)</f>
        <v>600</v>
      </c>
      <c r="AN60" s="111"/>
      <c r="AO60" s="169">
        <f>SUM(AO61:AO68)</f>
        <v>0.011569833587226902</v>
      </c>
      <c r="AP60" s="179"/>
      <c r="AQ60" s="28"/>
    </row>
    <row r="61" spans="1:43" ht="27" customHeight="1" outlineLevel="1">
      <c r="A61" s="14">
        <v>3511</v>
      </c>
      <c r="B61" s="16" t="s">
        <v>160</v>
      </c>
      <c r="C61" s="29">
        <v>1</v>
      </c>
      <c r="D61" s="30" t="s">
        <v>163</v>
      </c>
      <c r="E61" s="30"/>
      <c r="F61" s="92"/>
      <c r="G61" s="84"/>
      <c r="H61" s="1"/>
      <c r="I61" s="92"/>
      <c r="J61" s="84"/>
      <c r="K61" s="20"/>
      <c r="L61" s="92"/>
      <c r="M61" s="84"/>
      <c r="N61" s="1"/>
      <c r="O61" s="92"/>
      <c r="P61" s="84"/>
      <c r="Q61" s="20"/>
      <c r="R61" s="92"/>
      <c r="S61" s="84"/>
      <c r="T61" s="1"/>
      <c r="U61" s="92"/>
      <c r="V61" s="84"/>
      <c r="W61" s="20"/>
      <c r="X61" s="92"/>
      <c r="Y61" s="84"/>
      <c r="Z61" s="1"/>
      <c r="AA61" s="93">
        <f aca="true" t="shared" si="10" ref="AA61:AA67">F61+I61+L61+O61+R61+U61+X61</f>
        <v>0</v>
      </c>
      <c r="AB61" s="20"/>
      <c r="AC61" s="152"/>
      <c r="AD61" s="152"/>
      <c r="AE61" s="152"/>
      <c r="AF61" s="152"/>
      <c r="AG61" s="152"/>
      <c r="AH61" s="20"/>
      <c r="AI61" s="154">
        <f aca="true" t="shared" si="11" ref="AI61:AI67">SUM(AC61:AG61)</f>
        <v>0</v>
      </c>
      <c r="AJ61" s="20" t="e">
        <f aca="true" t="shared" si="12" ref="AJ61:AJ67">((F61*G61)+(I61*J61)+(L61*M61)+(O61*P61)+(R61*S61)+(U61*V61)+(X61*Y61))/AA61*(1+AI61)</f>
        <v>#DIV/0!</v>
      </c>
      <c r="AK61" s="31"/>
      <c r="AL61" s="145">
        <v>100</v>
      </c>
      <c r="AM61" s="134">
        <f aca="true" t="shared" si="13" ref="AM61:AM67">C61*AL61</f>
        <v>100</v>
      </c>
      <c r="AN61" s="37"/>
      <c r="AO61" s="150">
        <f aca="true" t="shared" si="14" ref="AO61:AO67">IF(AM61&gt;0,(AM61/$AM$190),"")</f>
        <v>0.0019283055978711505</v>
      </c>
      <c r="AP61" s="173"/>
      <c r="AQ61" s="28"/>
    </row>
    <row r="62" spans="1:43" ht="13.5" customHeight="1" outlineLevel="1">
      <c r="A62" s="14">
        <v>3512</v>
      </c>
      <c r="B62" s="83" t="s">
        <v>243</v>
      </c>
      <c r="C62" s="29">
        <v>1</v>
      </c>
      <c r="D62" s="30" t="s">
        <v>163</v>
      </c>
      <c r="E62" s="30"/>
      <c r="F62" s="92"/>
      <c r="G62" s="84"/>
      <c r="H62" s="1"/>
      <c r="I62" s="92"/>
      <c r="J62" s="84"/>
      <c r="K62" s="20"/>
      <c r="L62" s="92"/>
      <c r="M62" s="84"/>
      <c r="N62" s="1"/>
      <c r="O62" s="92"/>
      <c r="P62" s="84"/>
      <c r="Q62" s="20"/>
      <c r="R62" s="92"/>
      <c r="S62" s="84"/>
      <c r="T62" s="1"/>
      <c r="U62" s="92"/>
      <c r="V62" s="84"/>
      <c r="W62" s="20"/>
      <c r="X62" s="92"/>
      <c r="Y62" s="84"/>
      <c r="Z62" s="1"/>
      <c r="AA62" s="93">
        <f t="shared" si="10"/>
        <v>0</v>
      </c>
      <c r="AB62" s="20"/>
      <c r="AC62" s="152"/>
      <c r="AD62" s="152"/>
      <c r="AE62" s="152"/>
      <c r="AF62" s="152"/>
      <c r="AG62" s="152"/>
      <c r="AH62" s="20"/>
      <c r="AI62" s="154">
        <f t="shared" si="11"/>
        <v>0</v>
      </c>
      <c r="AJ62" s="20" t="e">
        <f t="shared" si="12"/>
        <v>#DIV/0!</v>
      </c>
      <c r="AK62" s="31"/>
      <c r="AL62" s="145">
        <v>100</v>
      </c>
      <c r="AM62" s="134">
        <f t="shared" si="13"/>
        <v>100</v>
      </c>
      <c r="AN62" s="37"/>
      <c r="AO62" s="150">
        <f t="shared" si="14"/>
        <v>0.0019283055978711505</v>
      </c>
      <c r="AP62" s="173"/>
      <c r="AQ62" s="28"/>
    </row>
    <row r="63" spans="1:43" ht="13.5" customHeight="1" outlineLevel="1">
      <c r="A63" s="14">
        <v>3513</v>
      </c>
      <c r="B63" s="83" t="s">
        <v>244</v>
      </c>
      <c r="C63" s="29">
        <v>1</v>
      </c>
      <c r="D63" s="30" t="s">
        <v>163</v>
      </c>
      <c r="E63" s="30"/>
      <c r="F63" s="92"/>
      <c r="G63" s="84"/>
      <c r="H63" s="1"/>
      <c r="I63" s="92"/>
      <c r="J63" s="84"/>
      <c r="K63" s="20"/>
      <c r="L63" s="92"/>
      <c r="M63" s="84"/>
      <c r="N63" s="1"/>
      <c r="O63" s="92"/>
      <c r="P63" s="84"/>
      <c r="Q63" s="20"/>
      <c r="R63" s="92"/>
      <c r="S63" s="84"/>
      <c r="T63" s="1"/>
      <c r="U63" s="92"/>
      <c r="V63" s="84"/>
      <c r="W63" s="20"/>
      <c r="X63" s="92"/>
      <c r="Y63" s="84"/>
      <c r="Z63" s="1"/>
      <c r="AA63" s="93">
        <f t="shared" si="10"/>
        <v>0</v>
      </c>
      <c r="AB63" s="20"/>
      <c r="AC63" s="152"/>
      <c r="AD63" s="152"/>
      <c r="AE63" s="152"/>
      <c r="AF63" s="152"/>
      <c r="AG63" s="152"/>
      <c r="AH63" s="20"/>
      <c r="AI63" s="154">
        <f t="shared" si="11"/>
        <v>0</v>
      </c>
      <c r="AJ63" s="20" t="e">
        <f t="shared" si="12"/>
        <v>#DIV/0!</v>
      </c>
      <c r="AK63" s="31"/>
      <c r="AL63" s="145">
        <v>100</v>
      </c>
      <c r="AM63" s="134">
        <f t="shared" si="13"/>
        <v>100</v>
      </c>
      <c r="AN63" s="37"/>
      <c r="AO63" s="150">
        <f t="shared" si="14"/>
        <v>0.0019283055978711505</v>
      </c>
      <c r="AP63" s="173"/>
      <c r="AQ63" s="28"/>
    </row>
    <row r="64" spans="1:43" ht="13.5" customHeight="1" outlineLevel="1">
      <c r="A64" s="14">
        <v>3514</v>
      </c>
      <c r="B64" s="83" t="s">
        <v>245</v>
      </c>
      <c r="C64" s="29">
        <v>1</v>
      </c>
      <c r="D64" s="30" t="s">
        <v>163</v>
      </c>
      <c r="E64" s="30"/>
      <c r="F64" s="92"/>
      <c r="G64" s="84"/>
      <c r="H64" s="1"/>
      <c r="I64" s="92"/>
      <c r="J64" s="84"/>
      <c r="K64" s="20"/>
      <c r="L64" s="92"/>
      <c r="M64" s="84"/>
      <c r="N64" s="1"/>
      <c r="O64" s="92"/>
      <c r="P64" s="84"/>
      <c r="Q64" s="20"/>
      <c r="R64" s="92"/>
      <c r="S64" s="84"/>
      <c r="T64" s="1"/>
      <c r="U64" s="92"/>
      <c r="V64" s="84"/>
      <c r="W64" s="20"/>
      <c r="X64" s="92"/>
      <c r="Y64" s="84"/>
      <c r="Z64" s="1"/>
      <c r="AA64" s="93">
        <f t="shared" si="10"/>
        <v>0</v>
      </c>
      <c r="AB64" s="20"/>
      <c r="AC64" s="152"/>
      <c r="AD64" s="152"/>
      <c r="AE64" s="152"/>
      <c r="AF64" s="152"/>
      <c r="AG64" s="152"/>
      <c r="AH64" s="20"/>
      <c r="AI64" s="154">
        <f t="shared" si="11"/>
        <v>0</v>
      </c>
      <c r="AJ64" s="20" t="e">
        <f t="shared" si="12"/>
        <v>#DIV/0!</v>
      </c>
      <c r="AK64" s="31"/>
      <c r="AL64" s="145">
        <v>100</v>
      </c>
      <c r="AM64" s="134">
        <f t="shared" si="13"/>
        <v>100</v>
      </c>
      <c r="AN64" s="37"/>
      <c r="AO64" s="150">
        <f t="shared" si="14"/>
        <v>0.0019283055978711505</v>
      </c>
      <c r="AP64" s="173"/>
      <c r="AQ64" s="28"/>
    </row>
    <row r="65" spans="1:43" ht="13.5" customHeight="1" outlineLevel="1">
      <c r="A65" s="14">
        <v>3515</v>
      </c>
      <c r="B65" s="83" t="s">
        <v>246</v>
      </c>
      <c r="C65" s="29">
        <v>1</v>
      </c>
      <c r="D65" s="30" t="s">
        <v>163</v>
      </c>
      <c r="E65" s="30"/>
      <c r="F65" s="92"/>
      <c r="G65" s="84"/>
      <c r="H65" s="1"/>
      <c r="I65" s="92"/>
      <c r="J65" s="84"/>
      <c r="K65" s="20"/>
      <c r="L65" s="92"/>
      <c r="M65" s="84"/>
      <c r="N65" s="1"/>
      <c r="O65" s="92"/>
      <c r="P65" s="84"/>
      <c r="Q65" s="20"/>
      <c r="R65" s="92"/>
      <c r="S65" s="84"/>
      <c r="T65" s="1"/>
      <c r="U65" s="92"/>
      <c r="V65" s="84"/>
      <c r="W65" s="20"/>
      <c r="X65" s="92"/>
      <c r="Y65" s="84"/>
      <c r="Z65" s="1"/>
      <c r="AA65" s="93">
        <f t="shared" si="10"/>
        <v>0</v>
      </c>
      <c r="AB65" s="20"/>
      <c r="AC65" s="152"/>
      <c r="AD65" s="152"/>
      <c r="AE65" s="152"/>
      <c r="AF65" s="152"/>
      <c r="AG65" s="152"/>
      <c r="AH65" s="20"/>
      <c r="AI65" s="154">
        <f t="shared" si="11"/>
        <v>0</v>
      </c>
      <c r="AJ65" s="20" t="e">
        <f t="shared" si="12"/>
        <v>#DIV/0!</v>
      </c>
      <c r="AK65" s="31"/>
      <c r="AL65" s="145">
        <v>100</v>
      </c>
      <c r="AM65" s="134">
        <f t="shared" si="13"/>
        <v>100</v>
      </c>
      <c r="AN65" s="37"/>
      <c r="AO65" s="150">
        <f t="shared" si="14"/>
        <v>0.0019283055978711505</v>
      </c>
      <c r="AP65" s="173"/>
      <c r="AQ65" s="28"/>
    </row>
    <row r="66" spans="1:43" ht="13.5" customHeight="1" outlineLevel="1">
      <c r="A66" s="14">
        <v>3516</v>
      </c>
      <c r="B66" s="83" t="s">
        <v>247</v>
      </c>
      <c r="C66" s="29">
        <v>1</v>
      </c>
      <c r="D66" s="30" t="s">
        <v>163</v>
      </c>
      <c r="E66" s="30"/>
      <c r="F66" s="92"/>
      <c r="G66" s="84"/>
      <c r="H66" s="1"/>
      <c r="I66" s="92"/>
      <c r="J66" s="84"/>
      <c r="K66" s="20"/>
      <c r="L66" s="92"/>
      <c r="M66" s="84"/>
      <c r="N66" s="1"/>
      <c r="O66" s="92"/>
      <c r="P66" s="84"/>
      <c r="Q66" s="20"/>
      <c r="R66" s="92"/>
      <c r="S66" s="84"/>
      <c r="T66" s="1"/>
      <c r="U66" s="92"/>
      <c r="V66" s="84"/>
      <c r="W66" s="20"/>
      <c r="X66" s="92"/>
      <c r="Y66" s="84"/>
      <c r="Z66" s="1"/>
      <c r="AA66" s="93">
        <f t="shared" si="10"/>
        <v>0</v>
      </c>
      <c r="AB66" s="20"/>
      <c r="AC66" s="152"/>
      <c r="AD66" s="152"/>
      <c r="AE66" s="152"/>
      <c r="AF66" s="152"/>
      <c r="AG66" s="152"/>
      <c r="AH66" s="20"/>
      <c r="AI66" s="154">
        <f t="shared" si="11"/>
        <v>0</v>
      </c>
      <c r="AJ66" s="20" t="e">
        <f t="shared" si="12"/>
        <v>#DIV/0!</v>
      </c>
      <c r="AK66" s="31"/>
      <c r="AL66" s="145">
        <v>100</v>
      </c>
      <c r="AM66" s="134">
        <f t="shared" si="13"/>
        <v>100</v>
      </c>
      <c r="AN66" s="37"/>
      <c r="AO66" s="150">
        <f t="shared" si="14"/>
        <v>0.0019283055978711505</v>
      </c>
      <c r="AP66" s="173"/>
      <c r="AQ66" s="28"/>
    </row>
    <row r="67" spans="1:43" ht="13.5" customHeight="1" outlineLevel="1">
      <c r="A67" s="14">
        <v>3517</v>
      </c>
      <c r="B67" s="83" t="s">
        <v>248</v>
      </c>
      <c r="C67" s="29"/>
      <c r="D67" s="30" t="s">
        <v>163</v>
      </c>
      <c r="E67" s="30"/>
      <c r="F67" s="92"/>
      <c r="G67" s="84"/>
      <c r="H67" s="1"/>
      <c r="I67" s="92"/>
      <c r="J67" s="84"/>
      <c r="K67" s="20"/>
      <c r="L67" s="92"/>
      <c r="M67" s="84"/>
      <c r="N67" s="1"/>
      <c r="O67" s="92"/>
      <c r="P67" s="84"/>
      <c r="Q67" s="20"/>
      <c r="R67" s="92"/>
      <c r="S67" s="84"/>
      <c r="T67" s="1"/>
      <c r="U67" s="92"/>
      <c r="V67" s="84"/>
      <c r="W67" s="20"/>
      <c r="X67" s="92"/>
      <c r="Y67" s="84"/>
      <c r="Z67" s="1"/>
      <c r="AA67" s="93">
        <f t="shared" si="10"/>
        <v>0</v>
      </c>
      <c r="AB67" s="20"/>
      <c r="AC67" s="152"/>
      <c r="AD67" s="152"/>
      <c r="AE67" s="152"/>
      <c r="AF67" s="152"/>
      <c r="AG67" s="152"/>
      <c r="AH67" s="20"/>
      <c r="AI67" s="154">
        <f t="shared" si="11"/>
        <v>0</v>
      </c>
      <c r="AJ67" s="20" t="e">
        <f t="shared" si="12"/>
        <v>#DIV/0!</v>
      </c>
      <c r="AK67" s="31"/>
      <c r="AL67" s="145"/>
      <c r="AM67" s="134">
        <f t="shared" si="13"/>
        <v>0</v>
      </c>
      <c r="AN67" s="37"/>
      <c r="AO67" s="150">
        <f t="shared" si="14"/>
      </c>
      <c r="AP67" s="173"/>
      <c r="AQ67" s="28"/>
    </row>
    <row r="68" spans="1:43" ht="12" outlineLevel="1">
      <c r="A68" s="14"/>
      <c r="B68" s="16"/>
      <c r="C68" s="29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133"/>
      <c r="AM68" s="134"/>
      <c r="AN68" s="37"/>
      <c r="AO68" s="31"/>
      <c r="AP68" s="173"/>
      <c r="AQ68" s="28"/>
    </row>
    <row r="69" spans="1:43" ht="18" customHeight="1" outlineLevel="1">
      <c r="A69" s="127">
        <v>352</v>
      </c>
      <c r="B69" s="128" t="s">
        <v>195</v>
      </c>
      <c r="C69" s="129"/>
      <c r="D69" s="122"/>
      <c r="E69" s="122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39"/>
      <c r="AM69" s="139">
        <f>SUM(AM70:AM78)</f>
        <v>5090</v>
      </c>
      <c r="AN69" s="111"/>
      <c r="AO69" s="169">
        <f>SUM(AO70:AO78)</f>
        <v>0.09815075493164156</v>
      </c>
      <c r="AP69" s="179"/>
      <c r="AQ69" s="28"/>
    </row>
    <row r="70" spans="1:42" s="28" customFormat="1" ht="36" outlineLevel="1">
      <c r="A70" s="17">
        <v>3511</v>
      </c>
      <c r="B70" s="16" t="s">
        <v>172</v>
      </c>
      <c r="C70" s="33">
        <v>120</v>
      </c>
      <c r="D70" s="30" t="s">
        <v>163</v>
      </c>
      <c r="E70" s="30"/>
      <c r="F70" s="92"/>
      <c r="G70" s="84"/>
      <c r="H70" s="1"/>
      <c r="I70" s="92"/>
      <c r="J70" s="84"/>
      <c r="K70" s="20"/>
      <c r="L70" s="92"/>
      <c r="M70" s="84"/>
      <c r="N70" s="1"/>
      <c r="O70" s="92"/>
      <c r="P70" s="84"/>
      <c r="Q70" s="20"/>
      <c r="R70" s="92"/>
      <c r="S70" s="84"/>
      <c r="T70" s="1"/>
      <c r="U70" s="92"/>
      <c r="V70" s="84"/>
      <c r="W70" s="20"/>
      <c r="X70" s="92"/>
      <c r="Y70" s="84"/>
      <c r="Z70" s="1"/>
      <c r="AA70" s="93">
        <f aca="true" t="shared" si="15" ref="AA70:AA77">F70+I70+L70+O70+R70+U70+X70</f>
        <v>0</v>
      </c>
      <c r="AB70" s="20"/>
      <c r="AC70" s="152"/>
      <c r="AD70" s="152"/>
      <c r="AE70" s="152"/>
      <c r="AF70" s="152"/>
      <c r="AG70" s="152"/>
      <c r="AH70" s="20"/>
      <c r="AI70" s="154">
        <f aca="true" t="shared" si="16" ref="AI70:AI77">SUM(AC70:AG70)</f>
        <v>0</v>
      </c>
      <c r="AJ70" s="20" t="e">
        <f aca="true" t="shared" si="17" ref="AJ70:AJ77">((F70*G70)+(I70*J70)+(L70*M70)+(O70*P70)+(R70*S70)+(U70*V70)+(X70*Y70))/AA70*(1+AI70)</f>
        <v>#DIV/0!</v>
      </c>
      <c r="AK70" s="32"/>
      <c r="AL70" s="145">
        <v>42</v>
      </c>
      <c r="AM70" s="134">
        <f aca="true" t="shared" si="18" ref="AM70:AM77">C70*AL70</f>
        <v>5040</v>
      </c>
      <c r="AN70" s="37"/>
      <c r="AO70" s="150">
        <f aca="true" t="shared" si="19" ref="AO70:AO77">IF(AM70&gt;0,(AM70/$AM$190),"")</f>
        <v>0.097186602132706</v>
      </c>
      <c r="AP70" s="175"/>
    </row>
    <row r="71" spans="1:43" ht="13.5" customHeight="1" outlineLevel="1">
      <c r="A71" s="14">
        <v>3522</v>
      </c>
      <c r="B71" s="83" t="s">
        <v>249</v>
      </c>
      <c r="C71" s="29">
        <v>1</v>
      </c>
      <c r="D71" s="30" t="s">
        <v>163</v>
      </c>
      <c r="E71" s="30"/>
      <c r="F71" s="92"/>
      <c r="G71" s="84"/>
      <c r="H71" s="1"/>
      <c r="I71" s="92"/>
      <c r="J71" s="84"/>
      <c r="K71" s="20"/>
      <c r="L71" s="92"/>
      <c r="M71" s="84"/>
      <c r="N71" s="1"/>
      <c r="O71" s="92"/>
      <c r="P71" s="84"/>
      <c r="Q71" s="20"/>
      <c r="R71" s="92"/>
      <c r="S71" s="84"/>
      <c r="T71" s="1"/>
      <c r="U71" s="92"/>
      <c r="V71" s="84"/>
      <c r="W71" s="20"/>
      <c r="X71" s="92"/>
      <c r="Y71" s="84"/>
      <c r="Z71" s="1"/>
      <c r="AA71" s="93">
        <f t="shared" si="15"/>
        <v>0</v>
      </c>
      <c r="AB71" s="20"/>
      <c r="AC71" s="152"/>
      <c r="AD71" s="152"/>
      <c r="AE71" s="152"/>
      <c r="AF71" s="152"/>
      <c r="AG71" s="152"/>
      <c r="AH71" s="20"/>
      <c r="AI71" s="154">
        <f t="shared" si="16"/>
        <v>0</v>
      </c>
      <c r="AJ71" s="20" t="e">
        <f t="shared" si="17"/>
        <v>#DIV/0!</v>
      </c>
      <c r="AK71" s="31"/>
      <c r="AL71" s="145">
        <v>2</v>
      </c>
      <c r="AM71" s="134">
        <f t="shared" si="18"/>
        <v>2</v>
      </c>
      <c r="AN71" s="37"/>
      <c r="AO71" s="150">
        <f t="shared" si="19"/>
        <v>3.856611195742301E-05</v>
      </c>
      <c r="AP71" s="173"/>
      <c r="AQ71" s="28"/>
    </row>
    <row r="72" spans="1:43" ht="13.5" customHeight="1" outlineLevel="1">
      <c r="A72" s="14">
        <v>3523</v>
      </c>
      <c r="B72" s="83" t="s">
        <v>250</v>
      </c>
      <c r="C72" s="29">
        <v>2</v>
      </c>
      <c r="D72" s="30" t="s">
        <v>163</v>
      </c>
      <c r="E72" s="30"/>
      <c r="F72" s="92"/>
      <c r="G72" s="84"/>
      <c r="H72" s="1"/>
      <c r="I72" s="92"/>
      <c r="J72" s="84"/>
      <c r="K72" s="20"/>
      <c r="L72" s="92"/>
      <c r="M72" s="84"/>
      <c r="N72" s="1"/>
      <c r="O72" s="92"/>
      <c r="P72" s="84"/>
      <c r="Q72" s="20"/>
      <c r="R72" s="92"/>
      <c r="S72" s="84"/>
      <c r="T72" s="1"/>
      <c r="U72" s="92"/>
      <c r="V72" s="84"/>
      <c r="W72" s="20"/>
      <c r="X72" s="92"/>
      <c r="Y72" s="84"/>
      <c r="Z72" s="1"/>
      <c r="AA72" s="93">
        <f t="shared" si="15"/>
        <v>0</v>
      </c>
      <c r="AB72" s="20"/>
      <c r="AC72" s="152"/>
      <c r="AD72" s="152"/>
      <c r="AE72" s="152"/>
      <c r="AF72" s="152"/>
      <c r="AG72" s="152"/>
      <c r="AH72" s="20"/>
      <c r="AI72" s="154">
        <f t="shared" si="16"/>
        <v>0</v>
      </c>
      <c r="AJ72" s="20" t="e">
        <f t="shared" si="17"/>
        <v>#DIV/0!</v>
      </c>
      <c r="AK72" s="31"/>
      <c r="AL72" s="145">
        <v>4</v>
      </c>
      <c r="AM72" s="134">
        <f t="shared" si="18"/>
        <v>8</v>
      </c>
      <c r="AN72" s="37"/>
      <c r="AO72" s="150">
        <f t="shared" si="19"/>
        <v>0.00015426444782969204</v>
      </c>
      <c r="AP72" s="173"/>
      <c r="AQ72" s="28"/>
    </row>
    <row r="73" spans="1:43" ht="13.5" customHeight="1" outlineLevel="1">
      <c r="A73" s="14">
        <v>3524</v>
      </c>
      <c r="B73" s="83" t="s">
        <v>251</v>
      </c>
      <c r="C73" s="29">
        <v>2</v>
      </c>
      <c r="D73" s="30" t="s">
        <v>163</v>
      </c>
      <c r="E73" s="30"/>
      <c r="F73" s="92"/>
      <c r="G73" s="84"/>
      <c r="H73" s="1"/>
      <c r="I73" s="92"/>
      <c r="J73" s="84"/>
      <c r="K73" s="20"/>
      <c r="L73" s="92"/>
      <c r="M73" s="84"/>
      <c r="N73" s="1"/>
      <c r="O73" s="92"/>
      <c r="P73" s="84"/>
      <c r="Q73" s="20"/>
      <c r="R73" s="92"/>
      <c r="S73" s="84"/>
      <c r="T73" s="1"/>
      <c r="U73" s="92"/>
      <c r="V73" s="84"/>
      <c r="W73" s="20"/>
      <c r="X73" s="92"/>
      <c r="Y73" s="84"/>
      <c r="Z73" s="1"/>
      <c r="AA73" s="93">
        <f t="shared" si="15"/>
        <v>0</v>
      </c>
      <c r="AB73" s="20"/>
      <c r="AC73" s="152"/>
      <c r="AD73" s="152"/>
      <c r="AE73" s="152"/>
      <c r="AF73" s="152"/>
      <c r="AG73" s="152"/>
      <c r="AH73" s="20"/>
      <c r="AI73" s="154">
        <f t="shared" si="16"/>
        <v>0</v>
      </c>
      <c r="AJ73" s="20" t="e">
        <f t="shared" si="17"/>
        <v>#DIV/0!</v>
      </c>
      <c r="AK73" s="31"/>
      <c r="AL73" s="145">
        <v>4</v>
      </c>
      <c r="AM73" s="134">
        <f t="shared" si="18"/>
        <v>8</v>
      </c>
      <c r="AN73" s="37"/>
      <c r="AO73" s="150">
        <f t="shared" si="19"/>
        <v>0.00015426444782969204</v>
      </c>
      <c r="AP73" s="173"/>
      <c r="AQ73" s="28"/>
    </row>
    <row r="74" spans="1:43" ht="13.5" customHeight="1" outlineLevel="1">
      <c r="A74" s="14">
        <v>3525</v>
      </c>
      <c r="B74" s="83" t="s">
        <v>252</v>
      </c>
      <c r="C74" s="29">
        <v>2</v>
      </c>
      <c r="D74" s="30" t="s">
        <v>163</v>
      </c>
      <c r="E74" s="30"/>
      <c r="F74" s="92"/>
      <c r="G74" s="84"/>
      <c r="H74" s="1"/>
      <c r="I74" s="92"/>
      <c r="J74" s="84"/>
      <c r="K74" s="20"/>
      <c r="L74" s="92"/>
      <c r="M74" s="84"/>
      <c r="N74" s="1"/>
      <c r="O74" s="92"/>
      <c r="P74" s="84"/>
      <c r="Q74" s="20"/>
      <c r="R74" s="92"/>
      <c r="S74" s="84"/>
      <c r="T74" s="1"/>
      <c r="U74" s="92"/>
      <c r="V74" s="84"/>
      <c r="W74" s="20"/>
      <c r="X74" s="92"/>
      <c r="Y74" s="84"/>
      <c r="Z74" s="1"/>
      <c r="AA74" s="93">
        <f t="shared" si="15"/>
        <v>0</v>
      </c>
      <c r="AB74" s="20"/>
      <c r="AC74" s="152"/>
      <c r="AD74" s="152"/>
      <c r="AE74" s="152"/>
      <c r="AF74" s="152"/>
      <c r="AG74" s="152"/>
      <c r="AH74" s="20"/>
      <c r="AI74" s="154">
        <f t="shared" si="16"/>
        <v>0</v>
      </c>
      <c r="AJ74" s="20" t="e">
        <f t="shared" si="17"/>
        <v>#DIV/0!</v>
      </c>
      <c r="AK74" s="31"/>
      <c r="AL74" s="145">
        <v>4</v>
      </c>
      <c r="AM74" s="134">
        <f t="shared" si="18"/>
        <v>8</v>
      </c>
      <c r="AN74" s="37"/>
      <c r="AO74" s="150">
        <f t="shared" si="19"/>
        <v>0.00015426444782969204</v>
      </c>
      <c r="AP74" s="173"/>
      <c r="AQ74" s="28"/>
    </row>
    <row r="75" spans="1:43" ht="13.5" customHeight="1" outlineLevel="1">
      <c r="A75" s="14">
        <v>3526</v>
      </c>
      <c r="B75" s="83" t="s">
        <v>253</v>
      </c>
      <c r="C75" s="29">
        <v>2</v>
      </c>
      <c r="D75" s="30" t="s">
        <v>163</v>
      </c>
      <c r="E75" s="30"/>
      <c r="F75" s="92"/>
      <c r="G75" s="84"/>
      <c r="H75" s="1"/>
      <c r="I75" s="92"/>
      <c r="J75" s="84"/>
      <c r="K75" s="20"/>
      <c r="L75" s="92"/>
      <c r="M75" s="84"/>
      <c r="N75" s="1"/>
      <c r="O75" s="92"/>
      <c r="P75" s="84"/>
      <c r="Q75" s="20"/>
      <c r="R75" s="92"/>
      <c r="S75" s="84"/>
      <c r="T75" s="1"/>
      <c r="U75" s="92"/>
      <c r="V75" s="84"/>
      <c r="W75" s="20"/>
      <c r="X75" s="92"/>
      <c r="Y75" s="84"/>
      <c r="Z75" s="1"/>
      <c r="AA75" s="93">
        <f t="shared" si="15"/>
        <v>0</v>
      </c>
      <c r="AB75" s="20"/>
      <c r="AC75" s="152"/>
      <c r="AD75" s="152"/>
      <c r="AE75" s="152"/>
      <c r="AF75" s="152"/>
      <c r="AG75" s="152"/>
      <c r="AH75" s="20"/>
      <c r="AI75" s="154">
        <f t="shared" si="16"/>
        <v>0</v>
      </c>
      <c r="AJ75" s="20" t="e">
        <f t="shared" si="17"/>
        <v>#DIV/0!</v>
      </c>
      <c r="AK75" s="31"/>
      <c r="AL75" s="145">
        <v>4</v>
      </c>
      <c r="AM75" s="134">
        <f t="shared" si="18"/>
        <v>8</v>
      </c>
      <c r="AN75" s="37"/>
      <c r="AO75" s="150">
        <f t="shared" si="19"/>
        <v>0.00015426444782969204</v>
      </c>
      <c r="AP75" s="173"/>
      <c r="AQ75" s="28"/>
    </row>
    <row r="76" spans="1:43" ht="13.5" customHeight="1" outlineLevel="1">
      <c r="A76" s="14">
        <v>3527</v>
      </c>
      <c r="B76" s="83" t="s">
        <v>254</v>
      </c>
      <c r="C76" s="29">
        <v>2</v>
      </c>
      <c r="D76" s="30" t="s">
        <v>163</v>
      </c>
      <c r="E76" s="30"/>
      <c r="F76" s="92"/>
      <c r="G76" s="84"/>
      <c r="H76" s="1"/>
      <c r="I76" s="92"/>
      <c r="J76" s="84"/>
      <c r="K76" s="20"/>
      <c r="L76" s="92"/>
      <c r="M76" s="84"/>
      <c r="N76" s="1"/>
      <c r="O76" s="92"/>
      <c r="P76" s="84"/>
      <c r="Q76" s="20"/>
      <c r="R76" s="92"/>
      <c r="S76" s="84"/>
      <c r="T76" s="1"/>
      <c r="U76" s="92"/>
      <c r="V76" s="84"/>
      <c r="W76" s="20"/>
      <c r="X76" s="92"/>
      <c r="Y76" s="84"/>
      <c r="Z76" s="1"/>
      <c r="AA76" s="93">
        <f t="shared" si="15"/>
        <v>0</v>
      </c>
      <c r="AB76" s="20"/>
      <c r="AC76" s="152"/>
      <c r="AD76" s="152"/>
      <c r="AE76" s="152"/>
      <c r="AF76" s="152"/>
      <c r="AG76" s="152"/>
      <c r="AH76" s="20"/>
      <c r="AI76" s="154">
        <f t="shared" si="16"/>
        <v>0</v>
      </c>
      <c r="AJ76" s="20" t="e">
        <f t="shared" si="17"/>
        <v>#DIV/0!</v>
      </c>
      <c r="AK76" s="31"/>
      <c r="AL76" s="145">
        <v>4</v>
      </c>
      <c r="AM76" s="134">
        <f t="shared" si="18"/>
        <v>8</v>
      </c>
      <c r="AN76" s="37"/>
      <c r="AO76" s="150">
        <f t="shared" si="19"/>
        <v>0.00015426444782969204</v>
      </c>
      <c r="AP76" s="173"/>
      <c r="AQ76" s="28"/>
    </row>
    <row r="77" spans="1:43" ht="13.5" customHeight="1" outlineLevel="1">
      <c r="A77" s="14">
        <v>3528</v>
      </c>
      <c r="B77" s="83" t="s">
        <v>255</v>
      </c>
      <c r="C77" s="29">
        <v>2</v>
      </c>
      <c r="D77" s="30" t="s">
        <v>163</v>
      </c>
      <c r="E77" s="30"/>
      <c r="F77" s="92"/>
      <c r="G77" s="84"/>
      <c r="H77" s="1"/>
      <c r="I77" s="92"/>
      <c r="J77" s="84"/>
      <c r="K77" s="20"/>
      <c r="L77" s="92"/>
      <c r="M77" s="84"/>
      <c r="N77" s="1"/>
      <c r="O77" s="92"/>
      <c r="P77" s="84"/>
      <c r="Q77" s="20"/>
      <c r="R77" s="92"/>
      <c r="S77" s="84"/>
      <c r="T77" s="1"/>
      <c r="U77" s="92"/>
      <c r="V77" s="84"/>
      <c r="W77" s="20"/>
      <c r="X77" s="92"/>
      <c r="Y77" s="84"/>
      <c r="Z77" s="1"/>
      <c r="AA77" s="93">
        <f t="shared" si="15"/>
        <v>0</v>
      </c>
      <c r="AB77" s="20"/>
      <c r="AC77" s="152"/>
      <c r="AD77" s="152"/>
      <c r="AE77" s="152"/>
      <c r="AF77" s="152"/>
      <c r="AG77" s="152"/>
      <c r="AH77" s="20"/>
      <c r="AI77" s="154">
        <f t="shared" si="16"/>
        <v>0</v>
      </c>
      <c r="AJ77" s="20" t="e">
        <f t="shared" si="17"/>
        <v>#DIV/0!</v>
      </c>
      <c r="AK77" s="31"/>
      <c r="AL77" s="145">
        <v>4</v>
      </c>
      <c r="AM77" s="134">
        <f t="shared" si="18"/>
        <v>8</v>
      </c>
      <c r="AN77" s="37"/>
      <c r="AO77" s="150">
        <f t="shared" si="19"/>
        <v>0.00015426444782969204</v>
      </c>
      <c r="AP77" s="173"/>
      <c r="AQ77" s="28"/>
    </row>
    <row r="78" spans="1:43" ht="12" outlineLevel="1">
      <c r="A78" s="14"/>
      <c r="B78" s="16"/>
      <c r="C78" s="29"/>
      <c r="D78" s="30"/>
      <c r="E78" s="30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33"/>
      <c r="AM78" s="134"/>
      <c r="AN78" s="37"/>
      <c r="AO78" s="31"/>
      <c r="AP78" s="173"/>
      <c r="AQ78" s="28"/>
    </row>
    <row r="79" spans="1:43" ht="18" customHeight="1" outlineLevel="1">
      <c r="A79" s="127">
        <v>353</v>
      </c>
      <c r="B79" s="128" t="s">
        <v>176</v>
      </c>
      <c r="C79" s="129"/>
      <c r="D79" s="122"/>
      <c r="E79" s="122"/>
      <c r="F79" s="12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39"/>
      <c r="AM79" s="139">
        <f>SUM(AM80:AM88)</f>
        <v>1170</v>
      </c>
      <c r="AN79" s="111"/>
      <c r="AO79" s="169">
        <f>SUM(AO80:AO88)</f>
        <v>0.022561175495092463</v>
      </c>
      <c r="AP79" s="179"/>
      <c r="AQ79" s="28"/>
    </row>
    <row r="80" spans="1:43" ht="27" customHeight="1" outlineLevel="1">
      <c r="A80" s="14">
        <v>3531</v>
      </c>
      <c r="B80" s="16" t="s">
        <v>173</v>
      </c>
      <c r="C80" s="29">
        <v>130</v>
      </c>
      <c r="D80" s="30" t="s">
        <v>163</v>
      </c>
      <c r="E80" s="30"/>
      <c r="F80" s="92">
        <v>1</v>
      </c>
      <c r="G80" s="84">
        <v>20</v>
      </c>
      <c r="H80" s="1"/>
      <c r="I80" s="92">
        <v>1</v>
      </c>
      <c r="J80" s="84">
        <v>25</v>
      </c>
      <c r="K80" s="20"/>
      <c r="L80" s="92">
        <v>0</v>
      </c>
      <c r="M80" s="84">
        <v>80</v>
      </c>
      <c r="N80" s="1"/>
      <c r="O80" s="92">
        <v>1</v>
      </c>
      <c r="P80" s="84">
        <v>10</v>
      </c>
      <c r="Q80" s="20"/>
      <c r="R80" s="92"/>
      <c r="S80" s="84"/>
      <c r="T80" s="1"/>
      <c r="U80" s="92"/>
      <c r="V80" s="84"/>
      <c r="W80" s="20"/>
      <c r="X80" s="92"/>
      <c r="Y80" s="84"/>
      <c r="Z80" s="1"/>
      <c r="AA80" s="93">
        <f>F80+I80+L80+O80+R80+U80+X80</f>
        <v>3</v>
      </c>
      <c r="AB80" s="20"/>
      <c r="AC80" s="152"/>
      <c r="AD80" s="152"/>
      <c r="AE80" s="152"/>
      <c r="AF80" s="152"/>
      <c r="AG80" s="152"/>
      <c r="AH80" s="20"/>
      <c r="AI80" s="154">
        <f aca="true" t="shared" si="20" ref="AI80:AI87">SUM(AC80:AG80)</f>
        <v>0</v>
      </c>
      <c r="AJ80" s="20">
        <f>((F80*G80)+(I80*J80)+(L80*M80)+(O80*P80)+(R80*S80)+(U80*V80)+(X80*Y80))/AA80*(1+AI80)</f>
        <v>18.333333333333332</v>
      </c>
      <c r="AK80" s="31"/>
      <c r="AL80" s="145">
        <v>9</v>
      </c>
      <c r="AM80" s="134">
        <f aca="true" t="shared" si="21" ref="AM80:AM87">C80*AL80</f>
        <v>1170</v>
      </c>
      <c r="AN80" s="37"/>
      <c r="AO80" s="150">
        <f aca="true" t="shared" si="22" ref="AO80:AO87">IF(AM80&gt;0,(AM80/$AM$190),"")</f>
        <v>0.022561175495092463</v>
      </c>
      <c r="AP80" s="173"/>
      <c r="AQ80" s="28"/>
    </row>
    <row r="81" spans="1:43" ht="13.5" customHeight="1" outlineLevel="1">
      <c r="A81" s="14">
        <v>3532</v>
      </c>
      <c r="B81" s="83" t="s">
        <v>256</v>
      </c>
      <c r="C81" s="29"/>
      <c r="D81" s="30" t="s">
        <v>163</v>
      </c>
      <c r="E81" s="30"/>
      <c r="F81" s="92"/>
      <c r="G81" s="84"/>
      <c r="H81" s="1"/>
      <c r="I81" s="92"/>
      <c r="J81" s="84"/>
      <c r="K81" s="20"/>
      <c r="L81" s="92"/>
      <c r="M81" s="84"/>
      <c r="N81" s="1"/>
      <c r="O81" s="92"/>
      <c r="P81" s="84"/>
      <c r="Q81" s="20"/>
      <c r="R81" s="92"/>
      <c r="S81" s="84"/>
      <c r="T81" s="1"/>
      <c r="U81" s="92"/>
      <c r="V81" s="84"/>
      <c r="W81" s="20"/>
      <c r="X81" s="92"/>
      <c r="Y81" s="84"/>
      <c r="Z81" s="1"/>
      <c r="AA81" s="93">
        <f aca="true" t="shared" si="23" ref="AA81:AA87">F81+I81+L81+O81+R81+U81+X81</f>
        <v>0</v>
      </c>
      <c r="AB81" s="20"/>
      <c r="AC81" s="152"/>
      <c r="AD81" s="152"/>
      <c r="AE81" s="152"/>
      <c r="AF81" s="152"/>
      <c r="AG81" s="152"/>
      <c r="AH81" s="20"/>
      <c r="AI81" s="154">
        <f t="shared" si="20"/>
        <v>0</v>
      </c>
      <c r="AJ81" s="20" t="e">
        <f aca="true" t="shared" si="24" ref="AJ81:AJ87">((F81*G81)+(I81*J81)+(L81*M81)+(O81*P81)+(R81*S81)+(U81*V81)+(X81*Y81))/AA81*(1+AI81)</f>
        <v>#DIV/0!</v>
      </c>
      <c r="AK81" s="31"/>
      <c r="AL81" s="145"/>
      <c r="AM81" s="134">
        <f t="shared" si="21"/>
        <v>0</v>
      </c>
      <c r="AN81" s="37"/>
      <c r="AO81" s="150">
        <f t="shared" si="22"/>
      </c>
      <c r="AP81" s="173"/>
      <c r="AQ81" s="28"/>
    </row>
    <row r="82" spans="1:43" ht="13.5" customHeight="1" outlineLevel="1">
      <c r="A82" s="14">
        <v>3533</v>
      </c>
      <c r="B82" s="83" t="s">
        <v>257</v>
      </c>
      <c r="C82" s="29"/>
      <c r="D82" s="30" t="s">
        <v>163</v>
      </c>
      <c r="E82" s="30"/>
      <c r="F82" s="92"/>
      <c r="G82" s="84"/>
      <c r="H82" s="1"/>
      <c r="I82" s="92"/>
      <c r="J82" s="84"/>
      <c r="K82" s="20"/>
      <c r="L82" s="92"/>
      <c r="M82" s="84"/>
      <c r="N82" s="1"/>
      <c r="O82" s="92"/>
      <c r="P82" s="84"/>
      <c r="Q82" s="20"/>
      <c r="R82" s="92"/>
      <c r="S82" s="84"/>
      <c r="T82" s="1"/>
      <c r="U82" s="92"/>
      <c r="V82" s="84"/>
      <c r="W82" s="20"/>
      <c r="X82" s="92"/>
      <c r="Y82" s="84"/>
      <c r="Z82" s="1"/>
      <c r="AA82" s="93">
        <f t="shared" si="23"/>
        <v>0</v>
      </c>
      <c r="AB82" s="20"/>
      <c r="AC82" s="152"/>
      <c r="AD82" s="152"/>
      <c r="AE82" s="152"/>
      <c r="AF82" s="152"/>
      <c r="AG82" s="152"/>
      <c r="AH82" s="20"/>
      <c r="AI82" s="154">
        <f t="shared" si="20"/>
        <v>0</v>
      </c>
      <c r="AJ82" s="20" t="e">
        <f t="shared" si="24"/>
        <v>#DIV/0!</v>
      </c>
      <c r="AK82" s="31"/>
      <c r="AL82" s="145"/>
      <c r="AM82" s="134">
        <f t="shared" si="21"/>
        <v>0</v>
      </c>
      <c r="AN82" s="37"/>
      <c r="AO82" s="150">
        <f t="shared" si="22"/>
      </c>
      <c r="AP82" s="173"/>
      <c r="AQ82" s="28"/>
    </row>
    <row r="83" spans="1:43" ht="13.5" customHeight="1" outlineLevel="1">
      <c r="A83" s="14">
        <v>3534</v>
      </c>
      <c r="B83" s="83" t="s">
        <v>258</v>
      </c>
      <c r="C83" s="29"/>
      <c r="D83" s="30" t="s">
        <v>163</v>
      </c>
      <c r="E83" s="30"/>
      <c r="F83" s="92"/>
      <c r="G83" s="84"/>
      <c r="H83" s="1"/>
      <c r="I83" s="92"/>
      <c r="J83" s="84"/>
      <c r="K83" s="20"/>
      <c r="L83" s="92"/>
      <c r="M83" s="84"/>
      <c r="N83" s="1"/>
      <c r="O83" s="92"/>
      <c r="P83" s="84"/>
      <c r="Q83" s="20"/>
      <c r="R83" s="92"/>
      <c r="S83" s="84"/>
      <c r="T83" s="1"/>
      <c r="U83" s="92"/>
      <c r="V83" s="84"/>
      <c r="W83" s="20"/>
      <c r="X83" s="92"/>
      <c r="Y83" s="84"/>
      <c r="Z83" s="1"/>
      <c r="AA83" s="93">
        <f t="shared" si="23"/>
        <v>0</v>
      </c>
      <c r="AB83" s="20"/>
      <c r="AC83" s="152"/>
      <c r="AD83" s="152"/>
      <c r="AE83" s="152"/>
      <c r="AF83" s="152"/>
      <c r="AG83" s="152"/>
      <c r="AH83" s="20"/>
      <c r="AI83" s="154">
        <f t="shared" si="20"/>
        <v>0</v>
      </c>
      <c r="AJ83" s="20" t="e">
        <f t="shared" si="24"/>
        <v>#DIV/0!</v>
      </c>
      <c r="AK83" s="31"/>
      <c r="AL83" s="145"/>
      <c r="AM83" s="134">
        <f t="shared" si="21"/>
        <v>0</v>
      </c>
      <c r="AN83" s="37"/>
      <c r="AO83" s="150">
        <f t="shared" si="22"/>
      </c>
      <c r="AP83" s="173"/>
      <c r="AQ83" s="28"/>
    </row>
    <row r="84" spans="1:43" ht="13.5" customHeight="1" outlineLevel="1">
      <c r="A84" s="14">
        <v>3535</v>
      </c>
      <c r="B84" s="83" t="s">
        <v>259</v>
      </c>
      <c r="C84" s="29"/>
      <c r="D84" s="30" t="s">
        <v>163</v>
      </c>
      <c r="E84" s="30"/>
      <c r="F84" s="92"/>
      <c r="G84" s="84"/>
      <c r="H84" s="1"/>
      <c r="I84" s="92"/>
      <c r="J84" s="84"/>
      <c r="K84" s="20"/>
      <c r="L84" s="92"/>
      <c r="M84" s="84"/>
      <c r="N84" s="1"/>
      <c r="O84" s="92"/>
      <c r="P84" s="84"/>
      <c r="Q84" s="20"/>
      <c r="R84" s="92"/>
      <c r="S84" s="84"/>
      <c r="T84" s="1"/>
      <c r="U84" s="92"/>
      <c r="V84" s="84"/>
      <c r="W84" s="20"/>
      <c r="X84" s="92"/>
      <c r="Y84" s="84"/>
      <c r="Z84" s="1"/>
      <c r="AA84" s="93">
        <f t="shared" si="23"/>
        <v>0</v>
      </c>
      <c r="AB84" s="20"/>
      <c r="AC84" s="152"/>
      <c r="AD84" s="152"/>
      <c r="AE84" s="152"/>
      <c r="AF84" s="152"/>
      <c r="AG84" s="152"/>
      <c r="AH84" s="20"/>
      <c r="AI84" s="154">
        <f t="shared" si="20"/>
        <v>0</v>
      </c>
      <c r="AJ84" s="20" t="e">
        <f t="shared" si="24"/>
        <v>#DIV/0!</v>
      </c>
      <c r="AK84" s="31"/>
      <c r="AL84" s="145"/>
      <c r="AM84" s="134">
        <f t="shared" si="21"/>
        <v>0</v>
      </c>
      <c r="AN84" s="37"/>
      <c r="AO84" s="150">
        <f t="shared" si="22"/>
      </c>
      <c r="AP84" s="173"/>
      <c r="AQ84" s="28"/>
    </row>
    <row r="85" spans="1:43" ht="13.5" customHeight="1" outlineLevel="1">
      <c r="A85" s="14">
        <v>3536</v>
      </c>
      <c r="B85" s="83" t="s">
        <v>260</v>
      </c>
      <c r="C85" s="29"/>
      <c r="D85" s="30" t="s">
        <v>163</v>
      </c>
      <c r="E85" s="30"/>
      <c r="F85" s="92"/>
      <c r="G85" s="84"/>
      <c r="H85" s="1"/>
      <c r="I85" s="92"/>
      <c r="J85" s="84"/>
      <c r="K85" s="20"/>
      <c r="L85" s="92"/>
      <c r="M85" s="84"/>
      <c r="N85" s="1"/>
      <c r="O85" s="92"/>
      <c r="P85" s="84"/>
      <c r="Q85" s="20"/>
      <c r="R85" s="92"/>
      <c r="S85" s="84"/>
      <c r="T85" s="1"/>
      <c r="U85" s="92"/>
      <c r="V85" s="84"/>
      <c r="W85" s="20"/>
      <c r="X85" s="92"/>
      <c r="Y85" s="84"/>
      <c r="Z85" s="1"/>
      <c r="AA85" s="93">
        <f t="shared" si="23"/>
        <v>0</v>
      </c>
      <c r="AB85" s="20"/>
      <c r="AC85" s="152"/>
      <c r="AD85" s="152"/>
      <c r="AE85" s="152"/>
      <c r="AF85" s="152"/>
      <c r="AG85" s="152"/>
      <c r="AH85" s="20"/>
      <c r="AI85" s="154">
        <f t="shared" si="20"/>
        <v>0</v>
      </c>
      <c r="AJ85" s="20" t="e">
        <f t="shared" si="24"/>
        <v>#DIV/0!</v>
      </c>
      <c r="AK85" s="31"/>
      <c r="AL85" s="145"/>
      <c r="AM85" s="134">
        <f t="shared" si="21"/>
        <v>0</v>
      </c>
      <c r="AN85" s="37"/>
      <c r="AO85" s="150">
        <f t="shared" si="22"/>
      </c>
      <c r="AP85" s="173"/>
      <c r="AQ85" s="28"/>
    </row>
    <row r="86" spans="1:43" ht="13.5" customHeight="1" outlineLevel="1">
      <c r="A86" s="14">
        <v>3537</v>
      </c>
      <c r="B86" s="83" t="s">
        <v>261</v>
      </c>
      <c r="C86" s="29"/>
      <c r="D86" s="30" t="s">
        <v>163</v>
      </c>
      <c r="E86" s="30"/>
      <c r="F86" s="92"/>
      <c r="G86" s="84"/>
      <c r="H86" s="1"/>
      <c r="I86" s="92"/>
      <c r="J86" s="84"/>
      <c r="K86" s="20"/>
      <c r="L86" s="92"/>
      <c r="M86" s="84"/>
      <c r="N86" s="1"/>
      <c r="O86" s="92"/>
      <c r="P86" s="84"/>
      <c r="Q86" s="20"/>
      <c r="R86" s="92"/>
      <c r="S86" s="84"/>
      <c r="T86" s="1"/>
      <c r="U86" s="92"/>
      <c r="V86" s="84"/>
      <c r="W86" s="20"/>
      <c r="X86" s="92"/>
      <c r="Y86" s="84"/>
      <c r="Z86" s="1"/>
      <c r="AA86" s="93">
        <f t="shared" si="23"/>
        <v>0</v>
      </c>
      <c r="AB86" s="20"/>
      <c r="AC86" s="152"/>
      <c r="AD86" s="152"/>
      <c r="AE86" s="152"/>
      <c r="AF86" s="152"/>
      <c r="AG86" s="152"/>
      <c r="AH86" s="20"/>
      <c r="AI86" s="154">
        <f t="shared" si="20"/>
        <v>0</v>
      </c>
      <c r="AJ86" s="20" t="e">
        <f t="shared" si="24"/>
        <v>#DIV/0!</v>
      </c>
      <c r="AK86" s="31"/>
      <c r="AL86" s="145"/>
      <c r="AM86" s="134">
        <f t="shared" si="21"/>
        <v>0</v>
      </c>
      <c r="AN86" s="37"/>
      <c r="AO86" s="150">
        <f t="shared" si="22"/>
      </c>
      <c r="AP86" s="173"/>
      <c r="AQ86" s="28"/>
    </row>
    <row r="87" spans="1:43" ht="13.5" customHeight="1" outlineLevel="1">
      <c r="A87" s="14">
        <v>3538</v>
      </c>
      <c r="B87" s="83" t="s">
        <v>262</v>
      </c>
      <c r="C87" s="29"/>
      <c r="D87" s="30" t="s">
        <v>163</v>
      </c>
      <c r="E87" s="30"/>
      <c r="F87" s="92"/>
      <c r="G87" s="84"/>
      <c r="H87" s="1"/>
      <c r="I87" s="92"/>
      <c r="J87" s="84"/>
      <c r="K87" s="20"/>
      <c r="L87" s="92"/>
      <c r="M87" s="84"/>
      <c r="N87" s="1"/>
      <c r="O87" s="92"/>
      <c r="P87" s="84"/>
      <c r="Q87" s="20"/>
      <c r="R87" s="92"/>
      <c r="S87" s="84"/>
      <c r="T87" s="1"/>
      <c r="U87" s="92"/>
      <c r="V87" s="84"/>
      <c r="W87" s="20"/>
      <c r="X87" s="92"/>
      <c r="Y87" s="84"/>
      <c r="Z87" s="1"/>
      <c r="AA87" s="93">
        <f t="shared" si="23"/>
        <v>0</v>
      </c>
      <c r="AB87" s="20"/>
      <c r="AC87" s="152"/>
      <c r="AD87" s="152"/>
      <c r="AE87" s="152"/>
      <c r="AF87" s="152"/>
      <c r="AG87" s="152"/>
      <c r="AH87" s="20"/>
      <c r="AI87" s="154">
        <f t="shared" si="20"/>
        <v>0</v>
      </c>
      <c r="AJ87" s="20" t="e">
        <f t="shared" si="24"/>
        <v>#DIV/0!</v>
      </c>
      <c r="AK87" s="31"/>
      <c r="AL87" s="145"/>
      <c r="AM87" s="134">
        <f t="shared" si="21"/>
        <v>0</v>
      </c>
      <c r="AN87" s="37"/>
      <c r="AO87" s="150">
        <f t="shared" si="22"/>
      </c>
      <c r="AP87" s="173"/>
      <c r="AQ87" s="28"/>
    </row>
    <row r="88" spans="1:43" ht="12" outlineLevel="1">
      <c r="A88" s="14"/>
      <c r="B88" s="16"/>
      <c r="C88" s="29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33"/>
      <c r="AM88" s="134"/>
      <c r="AN88" s="37"/>
      <c r="AO88" s="31">
        <f>IF(AM88&gt;0,(AM88*100/$AM$190),"")</f>
      </c>
      <c r="AP88" s="173"/>
      <c r="AQ88" s="28"/>
    </row>
    <row r="89" spans="1:43" ht="18" customHeight="1">
      <c r="A89" s="124">
        <v>360</v>
      </c>
      <c r="B89" s="125" t="s">
        <v>48</v>
      </c>
      <c r="C89" s="114">
        <f>Ebene2!C27</f>
        <v>65</v>
      </c>
      <c r="D89" s="122" t="s">
        <v>163</v>
      </c>
      <c r="E89" s="122"/>
      <c r="F89" s="12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38">
        <f>Ebene2!AL27</f>
        <v>213</v>
      </c>
      <c r="AM89" s="136">
        <f>C89*AL89</f>
        <v>13845</v>
      </c>
      <c r="AN89" s="120"/>
      <c r="AO89" s="111">
        <f>IF(AM89&gt;0,(AM89/$AM$190),"")</f>
        <v>0.26697391002526083</v>
      </c>
      <c r="AP89" s="179"/>
      <c r="AQ89" s="28"/>
    </row>
    <row r="90" spans="1:42" s="28" customFormat="1" ht="48" hidden="1" outlineLevel="1">
      <c r="A90" s="17">
        <v>361</v>
      </c>
      <c r="B90" s="16" t="s">
        <v>50</v>
      </c>
      <c r="C90" s="33"/>
      <c r="D90" s="30" t="s">
        <v>163</v>
      </c>
      <c r="E90" s="30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>
        <f>SUM(G90:Y90)/5</f>
        <v>0</v>
      </c>
      <c r="AK90" s="32"/>
      <c r="AL90" s="133"/>
      <c r="AM90" s="136">
        <f>C90*AL90</f>
        <v>0</v>
      </c>
      <c r="AN90" s="120"/>
      <c r="AO90" s="31">
        <f>IF(AM90&gt;0,(AM90*100/$AM$190),"")</f>
      </c>
      <c r="AP90" s="175"/>
    </row>
    <row r="91" spans="1:42" s="28" customFormat="1" ht="24" hidden="1" outlineLevel="1">
      <c r="A91" s="17">
        <v>362</v>
      </c>
      <c r="B91" s="16" t="s">
        <v>93</v>
      </c>
      <c r="C91" s="33"/>
      <c r="D91" s="30" t="s">
        <v>163</v>
      </c>
      <c r="E91" s="30"/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>
        <f>SUM(G91:Y91)/5</f>
        <v>0</v>
      </c>
      <c r="AK91" s="32"/>
      <c r="AL91" s="133"/>
      <c r="AM91" s="136">
        <f>C91*AL91</f>
        <v>0</v>
      </c>
      <c r="AN91" s="120"/>
      <c r="AO91" s="31">
        <f>IF(AM91&gt;0,(AM91*100/$AM$190),"")</f>
      </c>
      <c r="AP91" s="175"/>
    </row>
    <row r="92" spans="1:43" ht="18" customHeight="1" hidden="1" outlineLevel="1">
      <c r="A92" s="14">
        <v>363</v>
      </c>
      <c r="B92" s="15" t="s">
        <v>201</v>
      </c>
      <c r="C92" s="29"/>
      <c r="D92" s="30" t="s">
        <v>163</v>
      </c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>
        <f>SUM(G92:Y92)/5</f>
        <v>0</v>
      </c>
      <c r="AK92" s="31"/>
      <c r="AL92" s="137"/>
      <c r="AM92" s="136">
        <f>C92*AL92</f>
        <v>0</v>
      </c>
      <c r="AN92" s="120"/>
      <c r="AO92" s="31">
        <f>IF(AM92&gt;0,(AM92*100/$AM$190),"")</f>
      </c>
      <c r="AP92" s="173"/>
      <c r="AQ92" s="28"/>
    </row>
    <row r="93" spans="1:43" ht="18" customHeight="1" hidden="1" outlineLevel="1">
      <c r="A93" s="14">
        <v>364</v>
      </c>
      <c r="B93" s="15" t="s">
        <v>202</v>
      </c>
      <c r="C93" s="29"/>
      <c r="D93" s="30" t="s">
        <v>163</v>
      </c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>
        <f>SUM(G93:Y93)/5</f>
        <v>0</v>
      </c>
      <c r="AK93" s="31"/>
      <c r="AL93" s="133"/>
      <c r="AM93" s="136">
        <f>C93*AL93</f>
        <v>0</v>
      </c>
      <c r="AN93" s="120"/>
      <c r="AO93" s="31">
        <f>IF(AM93&gt;0,(AM93*100/$AM$190),"")</f>
      </c>
      <c r="AP93" s="173"/>
      <c r="AQ93" s="28"/>
    </row>
    <row r="94" spans="1:43" ht="12" collapsed="1">
      <c r="A94" s="14"/>
      <c r="B94" s="16"/>
      <c r="C94" s="29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33"/>
      <c r="AM94" s="136"/>
      <c r="AN94" s="120"/>
      <c r="AO94" s="31">
        <f>IF(AM94&gt;0,(AM94*100/$AM$190),"")</f>
      </c>
      <c r="AP94" s="173"/>
      <c r="AQ94" s="28"/>
    </row>
    <row r="95" spans="1:43" ht="18" customHeight="1">
      <c r="A95" s="124">
        <v>370</v>
      </c>
      <c r="B95" s="125" t="s">
        <v>49</v>
      </c>
      <c r="C95" s="114">
        <f>Ebene2!C28</f>
        <v>75</v>
      </c>
      <c r="D95" s="122" t="s">
        <v>210</v>
      </c>
      <c r="E95" s="122"/>
      <c r="F95" s="12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38">
        <f>Ebene2!AL28</f>
        <v>8</v>
      </c>
      <c r="AM95" s="136">
        <f>C95*AL95</f>
        <v>600</v>
      </c>
      <c r="AN95" s="120"/>
      <c r="AO95" s="111">
        <f>IF(AM95&gt;0,(AM95/$AM$190),"")</f>
        <v>0.011569833587226904</v>
      </c>
      <c r="AP95" s="179"/>
      <c r="AQ95" s="28"/>
    </row>
    <row r="96" spans="1:43" ht="18" customHeight="1" hidden="1" outlineLevel="1">
      <c r="A96" s="14">
        <v>371</v>
      </c>
      <c r="B96" s="15" t="s">
        <v>203</v>
      </c>
      <c r="C96" s="29"/>
      <c r="D96" s="30" t="s">
        <v>210</v>
      </c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>
        <f>SUM(G96:Y96)/2</f>
        <v>0</v>
      </c>
      <c r="AK96" s="31"/>
      <c r="AL96" s="133"/>
      <c r="AM96" s="136">
        <f>C96*AL96</f>
        <v>0</v>
      </c>
      <c r="AN96" s="120"/>
      <c r="AO96" s="31">
        <f>IF(AM96&gt;0,(AM96*100/$AM$190),"")</f>
      </c>
      <c r="AP96" s="173"/>
      <c r="AQ96" s="28"/>
    </row>
    <row r="97" spans="1:43" ht="18" customHeight="1" hidden="1" outlineLevel="1">
      <c r="A97" s="14">
        <v>372</v>
      </c>
      <c r="B97" s="15" t="s">
        <v>204</v>
      </c>
      <c r="C97" s="29"/>
      <c r="D97" s="30" t="s">
        <v>210</v>
      </c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>
        <f>SUM(G97:Y97)</f>
        <v>0</v>
      </c>
      <c r="AK97" s="31"/>
      <c r="AL97" s="133"/>
      <c r="AM97" s="136">
        <f>C97*AL97</f>
        <v>0</v>
      </c>
      <c r="AN97" s="120"/>
      <c r="AO97" s="31">
        <f>IF(AM97&gt;0,(AM97*100/$AM$190),"")</f>
      </c>
      <c r="AP97" s="173"/>
      <c r="AQ97" s="28"/>
    </row>
    <row r="98" spans="1:43" ht="18" customHeight="1" hidden="1" outlineLevel="1">
      <c r="A98" s="14">
        <v>379</v>
      </c>
      <c r="B98" s="15" t="s">
        <v>205</v>
      </c>
      <c r="C98" s="29"/>
      <c r="D98" s="30" t="s">
        <v>210</v>
      </c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>
        <f>SUM(G98:Y98)/5</f>
        <v>0</v>
      </c>
      <c r="AK98" s="31"/>
      <c r="AL98" s="133"/>
      <c r="AM98" s="136">
        <f>C98*AL98</f>
        <v>0</v>
      </c>
      <c r="AN98" s="120"/>
      <c r="AO98" s="31">
        <f>IF(AM98&gt;0,(AM98*100/$AM$190),"")</f>
      </c>
      <c r="AP98" s="173"/>
      <c r="AQ98" s="28"/>
    </row>
    <row r="99" spans="1:43" ht="12" collapsed="1">
      <c r="A99" s="14"/>
      <c r="B99" s="16"/>
      <c r="C99" s="29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33"/>
      <c r="AM99" s="136"/>
      <c r="AN99" s="120"/>
      <c r="AO99" s="31">
        <f>IF(AM99&gt;0,(AM99*100/$AM$190),"")</f>
      </c>
      <c r="AP99" s="173"/>
      <c r="AQ99" s="28"/>
    </row>
    <row r="100" spans="1:43" ht="18" customHeight="1">
      <c r="A100" s="124">
        <v>390</v>
      </c>
      <c r="B100" s="125" t="s">
        <v>184</v>
      </c>
      <c r="C100" s="114">
        <f>Ebene2!C29</f>
        <v>75</v>
      </c>
      <c r="D100" s="122" t="s">
        <v>210</v>
      </c>
      <c r="E100" s="122"/>
      <c r="F100" s="12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38">
        <f>Ebene2!AL29</f>
        <v>21</v>
      </c>
      <c r="AM100" s="136">
        <f aca="true" t="shared" si="25" ref="AM100:AM109">C100*AL100</f>
        <v>1575</v>
      </c>
      <c r="AN100" s="120"/>
      <c r="AO100" s="111">
        <f>IF(AM100&gt;0,(AM100/$AM$190),"")</f>
        <v>0.030370813166470622</v>
      </c>
      <c r="AP100" s="179"/>
      <c r="AQ100" s="28"/>
    </row>
    <row r="101" spans="1:43" ht="18" customHeight="1" hidden="1" outlineLevel="1">
      <c r="A101" s="14">
        <v>391</v>
      </c>
      <c r="B101" s="15" t="s">
        <v>206</v>
      </c>
      <c r="C101" s="29"/>
      <c r="D101" s="30" t="s">
        <v>210</v>
      </c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>
        <f>SUM(G101:Y101)/5</f>
        <v>0</v>
      </c>
      <c r="AK101" s="31"/>
      <c r="AL101" s="133"/>
      <c r="AM101" s="134">
        <f t="shared" si="25"/>
        <v>0</v>
      </c>
      <c r="AN101" s="37"/>
      <c r="AO101" s="31">
        <f aca="true" t="shared" si="26" ref="AO101:AO110">IF(AM101&gt;0,(AM101*100/$AM$190),"")</f>
      </c>
      <c r="AP101" s="173"/>
      <c r="AQ101" s="28"/>
    </row>
    <row r="102" spans="1:43" ht="18" customHeight="1" hidden="1" outlineLevel="1">
      <c r="A102" s="14">
        <v>392</v>
      </c>
      <c r="B102" s="15" t="s">
        <v>91</v>
      </c>
      <c r="C102" s="29"/>
      <c r="D102" s="30" t="s">
        <v>210</v>
      </c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>
        <f>SUM(G102:Y102)</f>
        <v>0</v>
      </c>
      <c r="AK102" s="31"/>
      <c r="AL102" s="133"/>
      <c r="AM102" s="134">
        <f t="shared" si="25"/>
        <v>0</v>
      </c>
      <c r="AN102" s="37"/>
      <c r="AO102" s="31">
        <f t="shared" si="26"/>
      </c>
      <c r="AP102" s="173"/>
      <c r="AQ102" s="28"/>
    </row>
    <row r="103" spans="1:43" ht="18" customHeight="1" hidden="1" outlineLevel="1">
      <c r="A103" s="14">
        <v>393</v>
      </c>
      <c r="B103" s="15" t="s">
        <v>92</v>
      </c>
      <c r="C103" s="29"/>
      <c r="D103" s="30" t="s">
        <v>210</v>
      </c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>
        <f>SUM(G103:Y103)/5</f>
        <v>0</v>
      </c>
      <c r="AK103" s="31"/>
      <c r="AL103" s="133"/>
      <c r="AM103" s="134">
        <f t="shared" si="25"/>
        <v>0</v>
      </c>
      <c r="AN103" s="37"/>
      <c r="AO103" s="31">
        <f t="shared" si="26"/>
      </c>
      <c r="AP103" s="173"/>
      <c r="AQ103" s="28"/>
    </row>
    <row r="104" spans="1:43" ht="18" customHeight="1" hidden="1" outlineLevel="1">
      <c r="A104" s="14">
        <v>394</v>
      </c>
      <c r="B104" s="15" t="s">
        <v>207</v>
      </c>
      <c r="C104" s="29"/>
      <c r="D104" s="30" t="s">
        <v>210</v>
      </c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>
        <f>SUM(G104:Y104)/5</f>
        <v>0</v>
      </c>
      <c r="AK104" s="31"/>
      <c r="AL104" s="133"/>
      <c r="AM104" s="134">
        <f t="shared" si="25"/>
        <v>0</v>
      </c>
      <c r="AN104" s="37"/>
      <c r="AO104" s="31">
        <f t="shared" si="26"/>
      </c>
      <c r="AP104" s="173"/>
      <c r="AQ104" s="28"/>
    </row>
    <row r="105" spans="1:43" ht="18" customHeight="1" hidden="1" outlineLevel="1">
      <c r="A105" s="14">
        <v>395</v>
      </c>
      <c r="B105" s="15" t="s">
        <v>208</v>
      </c>
      <c r="C105" s="29"/>
      <c r="D105" s="30" t="s">
        <v>210</v>
      </c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f>SUM(G105:Y105)/5</f>
        <v>0</v>
      </c>
      <c r="AK105" s="31"/>
      <c r="AL105" s="133"/>
      <c r="AM105" s="134">
        <f t="shared" si="25"/>
        <v>0</v>
      </c>
      <c r="AN105" s="37"/>
      <c r="AO105" s="31">
        <f t="shared" si="26"/>
      </c>
      <c r="AP105" s="173"/>
      <c r="AQ105" s="28"/>
    </row>
    <row r="106" spans="1:43" ht="18" customHeight="1" hidden="1" outlineLevel="1">
      <c r="A106" s="14">
        <v>396</v>
      </c>
      <c r="B106" s="15" t="s">
        <v>115</v>
      </c>
      <c r="C106" s="29"/>
      <c r="D106" s="30" t="s">
        <v>210</v>
      </c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>
        <f>SUM(G106:Y106)/5</f>
        <v>0</v>
      </c>
      <c r="AK106" s="31"/>
      <c r="AL106" s="133"/>
      <c r="AM106" s="134">
        <f t="shared" si="25"/>
        <v>0</v>
      </c>
      <c r="AN106" s="37"/>
      <c r="AO106" s="31">
        <f t="shared" si="26"/>
      </c>
      <c r="AP106" s="173"/>
      <c r="AQ106" s="28"/>
    </row>
    <row r="107" spans="1:43" ht="18" customHeight="1" hidden="1" outlineLevel="1">
      <c r="A107" s="14">
        <v>397</v>
      </c>
      <c r="B107" s="15" t="s">
        <v>116</v>
      </c>
      <c r="C107" s="29"/>
      <c r="D107" s="30" t="s">
        <v>210</v>
      </c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>
        <f>SUM(G107:Y107)/5</f>
        <v>0</v>
      </c>
      <c r="AK107" s="31"/>
      <c r="AL107" s="133"/>
      <c r="AM107" s="134">
        <f t="shared" si="25"/>
        <v>0</v>
      </c>
      <c r="AN107" s="37"/>
      <c r="AO107" s="31">
        <f t="shared" si="26"/>
      </c>
      <c r="AP107" s="173"/>
      <c r="AQ107" s="28"/>
    </row>
    <row r="108" spans="1:43" ht="18" customHeight="1" hidden="1" outlineLevel="1">
      <c r="A108" s="14">
        <v>398</v>
      </c>
      <c r="B108" s="15" t="s">
        <v>117</v>
      </c>
      <c r="C108" s="29"/>
      <c r="D108" s="30" t="s">
        <v>210</v>
      </c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>
        <f>SUM(G108:Y108)</f>
        <v>0</v>
      </c>
      <c r="AK108" s="31"/>
      <c r="AL108" s="133"/>
      <c r="AM108" s="134">
        <f t="shared" si="25"/>
        <v>0</v>
      </c>
      <c r="AN108" s="37"/>
      <c r="AO108" s="31">
        <f t="shared" si="26"/>
      </c>
      <c r="AP108" s="173"/>
      <c r="AQ108" s="28"/>
    </row>
    <row r="109" spans="1:43" ht="18" customHeight="1" hidden="1" outlineLevel="1">
      <c r="A109" s="14">
        <v>399</v>
      </c>
      <c r="B109" s="15" t="s">
        <v>118</v>
      </c>
      <c r="C109" s="29"/>
      <c r="D109" s="30" t="s">
        <v>210</v>
      </c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>
        <f>SUM(G109:Y109)/5</f>
        <v>0</v>
      </c>
      <c r="AK109" s="31"/>
      <c r="AL109" s="133"/>
      <c r="AM109" s="134">
        <f t="shared" si="25"/>
        <v>0</v>
      </c>
      <c r="AN109" s="37"/>
      <c r="AO109" s="31">
        <f t="shared" si="26"/>
      </c>
      <c r="AP109" s="173"/>
      <c r="AQ109" s="28"/>
    </row>
    <row r="110" spans="1:43" ht="12.75" collapsed="1" thickBot="1">
      <c r="A110" s="14"/>
      <c r="B110" s="16"/>
      <c r="C110" s="29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33"/>
      <c r="AM110" s="134"/>
      <c r="AN110" s="37"/>
      <c r="AO110" s="31">
        <f t="shared" si="26"/>
      </c>
      <c r="AP110" s="173"/>
      <c r="AQ110" s="28"/>
    </row>
    <row r="111" spans="1:43" ht="30" customHeight="1" thickBot="1">
      <c r="A111" s="10">
        <v>300</v>
      </c>
      <c r="B111" s="11" t="s">
        <v>185</v>
      </c>
      <c r="C111" s="34">
        <f>Ebene2!C30</f>
        <v>75</v>
      </c>
      <c r="D111" s="18" t="s">
        <v>210</v>
      </c>
      <c r="E111" s="18"/>
      <c r="F111" s="18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140"/>
      <c r="AM111" s="141">
        <f>AM100+AM95+AM89+AM58+AM51+AM40+AM30+AM24</f>
        <v>48109</v>
      </c>
      <c r="AN111" s="38"/>
      <c r="AO111" s="170"/>
      <c r="AP111" s="179"/>
      <c r="AQ111" s="28"/>
    </row>
    <row r="112" spans="1:43" ht="18" customHeight="1">
      <c r="A112" s="8"/>
      <c r="B112" s="9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33"/>
      <c r="AM112" s="136"/>
      <c r="AN112" s="120"/>
      <c r="AO112" s="31"/>
      <c r="AP112" s="173"/>
      <c r="AQ112" s="28"/>
    </row>
    <row r="113" spans="1:43" ht="18" customHeight="1">
      <c r="A113" s="124">
        <v>410</v>
      </c>
      <c r="B113" s="125" t="s">
        <v>186</v>
      </c>
      <c r="C113" s="114">
        <f>Ebene2!C31</f>
        <v>75</v>
      </c>
      <c r="D113" s="122" t="s">
        <v>210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38">
        <v>10</v>
      </c>
      <c r="AM113" s="136">
        <f aca="true" t="shared" si="27" ref="AM113:AM118">C113*AL113</f>
        <v>750</v>
      </c>
      <c r="AN113" s="120"/>
      <c r="AO113" s="169">
        <f>IF(AM113&gt;0,(AM113/$AM$190),"")</f>
        <v>0.01446229198403363</v>
      </c>
      <c r="AP113" s="179"/>
      <c r="AQ113" s="28"/>
    </row>
    <row r="114" spans="1:43" ht="18" customHeight="1" hidden="1" outlineLevel="1">
      <c r="A114" s="14">
        <v>411</v>
      </c>
      <c r="B114" s="15" t="s">
        <v>119</v>
      </c>
      <c r="C114" s="29"/>
      <c r="D114" s="30" t="s">
        <v>210</v>
      </c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>
        <f>SUM(G114:Y114)</f>
        <v>0</v>
      </c>
      <c r="AK114" s="31"/>
      <c r="AL114" s="133">
        <v>5.2</v>
      </c>
      <c r="AM114" s="136">
        <f t="shared" si="27"/>
        <v>0</v>
      </c>
      <c r="AN114" s="120"/>
      <c r="AO114" s="31">
        <f>IF(AM114&gt;0,(AM114*100/$AM$190),"")</f>
      </c>
      <c r="AP114" s="173"/>
      <c r="AQ114" s="28"/>
    </row>
    <row r="115" spans="1:43" ht="18" customHeight="1" hidden="1" outlineLevel="1">
      <c r="A115" s="14">
        <v>412</v>
      </c>
      <c r="B115" s="15" t="s">
        <v>120</v>
      </c>
      <c r="C115" s="29"/>
      <c r="D115" s="30" t="s">
        <v>210</v>
      </c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>
        <f>SUM(G115:Y115)</f>
        <v>0</v>
      </c>
      <c r="AK115" s="31"/>
      <c r="AL115" s="133">
        <v>9.7</v>
      </c>
      <c r="AM115" s="136">
        <f t="shared" si="27"/>
        <v>0</v>
      </c>
      <c r="AN115" s="120"/>
      <c r="AO115" s="31">
        <f>IF(AM115&gt;0,(AM115*100/$AM$190),"")</f>
      </c>
      <c r="AP115" s="173"/>
      <c r="AQ115" s="28"/>
    </row>
    <row r="116" spans="1:43" ht="18" customHeight="1" hidden="1" outlineLevel="1">
      <c r="A116" s="14">
        <v>413</v>
      </c>
      <c r="B116" s="15" t="s">
        <v>121</v>
      </c>
      <c r="C116" s="29"/>
      <c r="D116" s="30" t="s">
        <v>210</v>
      </c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>
        <f>SUM(G116:Y116)/5</f>
        <v>0</v>
      </c>
      <c r="AK116" s="31"/>
      <c r="AL116" s="133"/>
      <c r="AM116" s="136">
        <f t="shared" si="27"/>
        <v>0</v>
      </c>
      <c r="AN116" s="120"/>
      <c r="AO116" s="31">
        <f>IF(AM116&gt;0,(AM116*100/$AM$190),"")</f>
      </c>
      <c r="AP116" s="173"/>
      <c r="AQ116" s="28"/>
    </row>
    <row r="117" spans="1:43" ht="18" customHeight="1" hidden="1" outlineLevel="1">
      <c r="A117" s="14">
        <v>414</v>
      </c>
      <c r="B117" s="15" t="s">
        <v>122</v>
      </c>
      <c r="C117" s="29"/>
      <c r="D117" s="30" t="s">
        <v>210</v>
      </c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>
        <f>SUM(G117:Y117)/5</f>
        <v>0</v>
      </c>
      <c r="AK117" s="31"/>
      <c r="AL117" s="133"/>
      <c r="AM117" s="136">
        <f t="shared" si="27"/>
        <v>0</v>
      </c>
      <c r="AN117" s="120"/>
      <c r="AO117" s="31">
        <f>IF(AM117&gt;0,(AM117*100/$AM$190),"")</f>
      </c>
      <c r="AP117" s="173"/>
      <c r="AQ117" s="28"/>
    </row>
    <row r="118" spans="1:43" ht="18" customHeight="1" hidden="1" outlineLevel="1">
      <c r="A118" s="14">
        <v>419</v>
      </c>
      <c r="B118" s="15" t="s">
        <v>123</v>
      </c>
      <c r="C118" s="29"/>
      <c r="D118" s="30" t="s">
        <v>210</v>
      </c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>
        <f>SUM(G118:Y118)/5</f>
        <v>0</v>
      </c>
      <c r="AK118" s="31"/>
      <c r="AL118" s="133"/>
      <c r="AM118" s="136">
        <f t="shared" si="27"/>
        <v>0</v>
      </c>
      <c r="AN118" s="120"/>
      <c r="AO118" s="31">
        <f>IF(AM118&gt;0,(AM118*100/$AM$190),"")</f>
      </c>
      <c r="AP118" s="173"/>
      <c r="AQ118" s="28"/>
    </row>
    <row r="119" spans="1:43" ht="12" collapsed="1">
      <c r="A119" s="14"/>
      <c r="B119" s="16"/>
      <c r="C119" s="29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33"/>
      <c r="AM119" s="136"/>
      <c r="AN119" s="120"/>
      <c r="AO119" s="31"/>
      <c r="AP119" s="173"/>
      <c r="AQ119" s="28"/>
    </row>
    <row r="120" spans="1:43" ht="18" customHeight="1">
      <c r="A120" s="124">
        <v>420</v>
      </c>
      <c r="B120" s="125" t="s">
        <v>187</v>
      </c>
      <c r="C120" s="114">
        <f>Ebene2!C32</f>
        <v>75</v>
      </c>
      <c r="D120" s="122" t="s">
        <v>210</v>
      </c>
      <c r="E120" s="122"/>
      <c r="F120" s="12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38">
        <v>10</v>
      </c>
      <c r="AM120" s="136">
        <f>C120*AL120</f>
        <v>750</v>
      </c>
      <c r="AN120" s="120"/>
      <c r="AO120" s="169">
        <f>IF(AM120&gt;0,(AM120/$AM$190),"")</f>
        <v>0.01446229198403363</v>
      </c>
      <c r="AP120" s="179"/>
      <c r="AQ120" s="28"/>
    </row>
    <row r="121" spans="1:43" ht="18" customHeight="1" hidden="1" outlineLevel="1">
      <c r="A121" s="14">
        <v>421</v>
      </c>
      <c r="B121" s="15" t="s">
        <v>124</v>
      </c>
      <c r="C121" s="29">
        <v>832.86</v>
      </c>
      <c r="D121" s="30" t="s">
        <v>210</v>
      </c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>
        <f>SUM(G121:Y121)</f>
        <v>0</v>
      </c>
      <c r="AK121" s="31"/>
      <c r="AL121" s="133">
        <v>17.1</v>
      </c>
      <c r="AM121" s="136">
        <f>C121*AL121</f>
        <v>14241.906</v>
      </c>
      <c r="AN121" s="120"/>
      <c r="AO121" s="31">
        <f>IF(AM121&gt;0,(AM121*100/$AM$190),"")</f>
        <v>27.46274706415473</v>
      </c>
      <c r="AP121" s="173"/>
      <c r="AQ121" s="28"/>
    </row>
    <row r="122" spans="1:43" ht="18" customHeight="1" hidden="1" outlineLevel="1">
      <c r="A122" s="14">
        <v>422</v>
      </c>
      <c r="B122" s="15" t="s">
        <v>125</v>
      </c>
      <c r="C122" s="29">
        <v>832.86</v>
      </c>
      <c r="D122" s="30" t="s">
        <v>210</v>
      </c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>
        <f>SUM(G122:Y122)</f>
        <v>0</v>
      </c>
      <c r="AK122" s="31"/>
      <c r="AL122" s="133">
        <v>2.5</v>
      </c>
      <c r="AM122" s="136">
        <f>C122*AL122</f>
        <v>2082.15</v>
      </c>
      <c r="AN122" s="120"/>
      <c r="AO122" s="31">
        <f>IF(AM122&gt;0,(AM122*100/$AM$190),"")</f>
        <v>4.015021500607416</v>
      </c>
      <c r="AP122" s="173"/>
      <c r="AQ122" s="28"/>
    </row>
    <row r="123" spans="1:43" ht="18" customHeight="1" hidden="1" outlineLevel="1">
      <c r="A123" s="14">
        <v>423</v>
      </c>
      <c r="B123" s="15" t="s">
        <v>126</v>
      </c>
      <c r="C123" s="29">
        <v>832.86</v>
      </c>
      <c r="D123" s="30" t="s">
        <v>210</v>
      </c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>
        <f>SUM(G123:Y123)</f>
        <v>0</v>
      </c>
      <c r="AK123" s="31"/>
      <c r="AL123" s="133">
        <v>4.8</v>
      </c>
      <c r="AM123" s="136">
        <f>C123*AL123</f>
        <v>3997.728</v>
      </c>
      <c r="AN123" s="120"/>
      <c r="AO123" s="31">
        <f>IF(AM123&gt;0,(AM123*100/$AM$190),"")</f>
        <v>7.708841281166239</v>
      </c>
      <c r="AP123" s="173"/>
      <c r="AQ123" s="28"/>
    </row>
    <row r="124" spans="1:43" ht="18" customHeight="1" hidden="1" outlineLevel="1">
      <c r="A124" s="14">
        <v>429</v>
      </c>
      <c r="B124" s="15" t="s">
        <v>127</v>
      </c>
      <c r="C124" s="29"/>
      <c r="D124" s="30" t="s">
        <v>210</v>
      </c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>
        <f>SUM(G124:Y124)/5</f>
        <v>0</v>
      </c>
      <c r="AK124" s="31"/>
      <c r="AL124" s="133"/>
      <c r="AM124" s="136">
        <f>C124*AL124</f>
        <v>0</v>
      </c>
      <c r="AN124" s="120"/>
      <c r="AO124" s="31">
        <f>IF(AM124&gt;0,(AM124*100/$AM$190),"")</f>
      </c>
      <c r="AP124" s="173"/>
      <c r="AQ124" s="28"/>
    </row>
    <row r="125" spans="1:43" ht="12" collapsed="1">
      <c r="A125" s="14"/>
      <c r="B125" s="16"/>
      <c r="C125" s="29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33"/>
      <c r="AM125" s="136"/>
      <c r="AN125" s="120"/>
      <c r="AO125" s="31"/>
      <c r="AP125" s="173"/>
      <c r="AQ125" s="28"/>
    </row>
    <row r="126" spans="1:43" ht="18" customHeight="1">
      <c r="A126" s="124">
        <v>430</v>
      </c>
      <c r="B126" s="125" t="s">
        <v>188</v>
      </c>
      <c r="C126" s="114">
        <f>Ebene2!C33</f>
        <v>75</v>
      </c>
      <c r="D126" s="122" t="s">
        <v>210</v>
      </c>
      <c r="E126" s="122"/>
      <c r="F126" s="12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38">
        <v>10</v>
      </c>
      <c r="AM126" s="136">
        <f aca="true" t="shared" si="28" ref="AM126:AM132">C126*AL126</f>
        <v>750</v>
      </c>
      <c r="AN126" s="120"/>
      <c r="AO126" s="169">
        <f>IF(AM126&gt;0,(AM126/$AM$190),"")</f>
        <v>0.01446229198403363</v>
      </c>
      <c r="AP126" s="179"/>
      <c r="AQ126" s="28"/>
    </row>
    <row r="127" spans="1:43" ht="18" customHeight="1" hidden="1" outlineLevel="1">
      <c r="A127" s="14">
        <v>431</v>
      </c>
      <c r="B127" s="15" t="s">
        <v>128</v>
      </c>
      <c r="C127" s="29">
        <v>832.86</v>
      </c>
      <c r="D127" s="30" t="s">
        <v>210</v>
      </c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>
        <f>SUM(G127:Y127)</f>
        <v>0</v>
      </c>
      <c r="AK127" s="31"/>
      <c r="AL127" s="133"/>
      <c r="AM127" s="136">
        <f t="shared" si="28"/>
        <v>0</v>
      </c>
      <c r="AN127" s="120"/>
      <c r="AO127" s="31">
        <f aca="true" t="shared" si="29" ref="AO127:AO132">IF(AM127&gt;0,(AM127*100/$AM$190),"")</f>
      </c>
      <c r="AP127" s="173"/>
      <c r="AQ127" s="28"/>
    </row>
    <row r="128" spans="1:43" ht="18" customHeight="1" hidden="1" outlineLevel="1">
      <c r="A128" s="14">
        <v>432</v>
      </c>
      <c r="B128" s="15" t="s">
        <v>101</v>
      </c>
      <c r="C128" s="29"/>
      <c r="D128" s="30" t="s">
        <v>210</v>
      </c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>
        <f>SUM(G128:Y128)/5</f>
        <v>0</v>
      </c>
      <c r="AK128" s="31"/>
      <c r="AL128" s="133"/>
      <c r="AM128" s="136">
        <f t="shared" si="28"/>
        <v>0</v>
      </c>
      <c r="AN128" s="120"/>
      <c r="AO128" s="31">
        <f t="shared" si="29"/>
      </c>
      <c r="AP128" s="173"/>
      <c r="AQ128" s="28"/>
    </row>
    <row r="129" spans="1:43" ht="18" customHeight="1" hidden="1" outlineLevel="1">
      <c r="A129" s="14">
        <v>433</v>
      </c>
      <c r="B129" s="15" t="s">
        <v>164</v>
      </c>
      <c r="C129" s="29"/>
      <c r="D129" s="30" t="s">
        <v>210</v>
      </c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>
        <f>SUM(G129:Y129)/5</f>
        <v>0</v>
      </c>
      <c r="AK129" s="31"/>
      <c r="AL129" s="133"/>
      <c r="AM129" s="136">
        <f t="shared" si="28"/>
        <v>0</v>
      </c>
      <c r="AN129" s="120"/>
      <c r="AO129" s="31">
        <f t="shared" si="29"/>
      </c>
      <c r="AP129" s="173"/>
      <c r="AQ129" s="28"/>
    </row>
    <row r="130" spans="1:43" ht="18" customHeight="1" hidden="1" outlineLevel="1">
      <c r="A130" s="14">
        <v>434</v>
      </c>
      <c r="B130" s="15" t="s">
        <v>165</v>
      </c>
      <c r="C130" s="29"/>
      <c r="D130" s="30" t="s">
        <v>210</v>
      </c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>
        <f>SUM(G130:Y130)/5</f>
        <v>0</v>
      </c>
      <c r="AK130" s="31"/>
      <c r="AL130" s="133"/>
      <c r="AM130" s="136">
        <f t="shared" si="28"/>
        <v>0</v>
      </c>
      <c r="AN130" s="120"/>
      <c r="AO130" s="31">
        <f t="shared" si="29"/>
      </c>
      <c r="AP130" s="173"/>
      <c r="AQ130" s="28"/>
    </row>
    <row r="131" spans="1:43" ht="18" customHeight="1" hidden="1" outlineLevel="1">
      <c r="A131" s="14">
        <v>435</v>
      </c>
      <c r="B131" s="15" t="s">
        <v>166</v>
      </c>
      <c r="C131" s="29"/>
      <c r="D131" s="30" t="s">
        <v>210</v>
      </c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>
        <f>SUM(G131:Y131)/5</f>
        <v>0</v>
      </c>
      <c r="AK131" s="31"/>
      <c r="AL131" s="133"/>
      <c r="AM131" s="136">
        <f t="shared" si="28"/>
        <v>0</v>
      </c>
      <c r="AN131" s="120"/>
      <c r="AO131" s="31">
        <f t="shared" si="29"/>
      </c>
      <c r="AP131" s="173"/>
      <c r="AQ131" s="28"/>
    </row>
    <row r="132" spans="1:43" ht="18" customHeight="1" hidden="1" outlineLevel="1">
      <c r="A132" s="14">
        <v>436</v>
      </c>
      <c r="B132" s="15" t="s">
        <v>113</v>
      </c>
      <c r="C132" s="29"/>
      <c r="D132" s="30" t="s">
        <v>210</v>
      </c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>
        <f>SUM(G132:Y132)/5</f>
        <v>0</v>
      </c>
      <c r="AK132" s="31"/>
      <c r="AL132" s="133"/>
      <c r="AM132" s="136">
        <f t="shared" si="28"/>
        <v>0</v>
      </c>
      <c r="AN132" s="120"/>
      <c r="AO132" s="31">
        <f t="shared" si="29"/>
      </c>
      <c r="AP132" s="173"/>
      <c r="AQ132" s="28"/>
    </row>
    <row r="133" spans="1:43" ht="12" collapsed="1">
      <c r="A133" s="14"/>
      <c r="B133" s="16"/>
      <c r="C133" s="29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33"/>
      <c r="AM133" s="136"/>
      <c r="AN133" s="120"/>
      <c r="AO133" s="31" t="s">
        <v>100</v>
      </c>
      <c r="AP133" s="173"/>
      <c r="AQ133" s="28"/>
    </row>
    <row r="134" spans="1:43" ht="18" customHeight="1">
      <c r="A134" s="124">
        <v>440</v>
      </c>
      <c r="B134" s="125" t="s">
        <v>189</v>
      </c>
      <c r="C134" s="114">
        <f>Ebene2!C34</f>
        <v>75</v>
      </c>
      <c r="D134" s="122" t="s">
        <v>210</v>
      </c>
      <c r="E134" s="122"/>
      <c r="F134" s="12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38">
        <f>Ebene2!AL34</f>
        <v>10</v>
      </c>
      <c r="AM134" s="136">
        <f aca="true" t="shared" si="30" ref="AM134:AM141">C134*AL134</f>
        <v>750</v>
      </c>
      <c r="AN134" s="120"/>
      <c r="AO134" s="169">
        <f>IF(AM134&gt;0,(AM134/$AM$190),"")</f>
        <v>0.01446229198403363</v>
      </c>
      <c r="AP134" s="179"/>
      <c r="AQ134" s="28"/>
    </row>
    <row r="135" spans="1:43" ht="18" customHeight="1" hidden="1" outlineLevel="1">
      <c r="A135" s="14">
        <v>441</v>
      </c>
      <c r="B135" s="15" t="s">
        <v>114</v>
      </c>
      <c r="C135" s="29"/>
      <c r="D135" s="30" t="s">
        <v>210</v>
      </c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>
        <f aca="true" t="shared" si="31" ref="AJ135:AJ141">SUM(G135:Y135)/5</f>
        <v>0</v>
      </c>
      <c r="AK135" s="31"/>
      <c r="AL135" s="133"/>
      <c r="AM135" s="136">
        <f t="shared" si="30"/>
        <v>0</v>
      </c>
      <c r="AN135" s="120"/>
      <c r="AO135" s="31">
        <f aca="true" t="shared" si="32" ref="AO135:AO141">IF(AM135&gt;0,(AM135*100/$AM$190),"")</f>
      </c>
      <c r="AP135" s="173"/>
      <c r="AQ135" s="28"/>
    </row>
    <row r="136" spans="1:43" ht="18" customHeight="1" hidden="1" outlineLevel="1">
      <c r="A136" s="14">
        <v>442</v>
      </c>
      <c r="B136" s="15" t="s">
        <v>0</v>
      </c>
      <c r="C136" s="29"/>
      <c r="D136" s="30" t="s">
        <v>210</v>
      </c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>
        <f t="shared" si="31"/>
        <v>0</v>
      </c>
      <c r="AK136" s="31"/>
      <c r="AL136" s="133"/>
      <c r="AM136" s="136">
        <f t="shared" si="30"/>
        <v>0</v>
      </c>
      <c r="AN136" s="120"/>
      <c r="AO136" s="31">
        <f t="shared" si="32"/>
      </c>
      <c r="AP136" s="173"/>
      <c r="AQ136" s="28"/>
    </row>
    <row r="137" spans="1:43" ht="18" customHeight="1" hidden="1" outlineLevel="1">
      <c r="A137" s="14">
        <v>443</v>
      </c>
      <c r="B137" s="15" t="s">
        <v>1</v>
      </c>
      <c r="C137" s="29"/>
      <c r="D137" s="30" t="s">
        <v>210</v>
      </c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>
        <f t="shared" si="31"/>
        <v>0</v>
      </c>
      <c r="AK137" s="31"/>
      <c r="AL137" s="133"/>
      <c r="AM137" s="136">
        <f t="shared" si="30"/>
        <v>0</v>
      </c>
      <c r="AN137" s="120"/>
      <c r="AO137" s="31">
        <f t="shared" si="32"/>
      </c>
      <c r="AP137" s="173"/>
      <c r="AQ137" s="28"/>
    </row>
    <row r="138" spans="1:43" ht="18" customHeight="1" hidden="1" outlineLevel="1">
      <c r="A138" s="14">
        <v>444</v>
      </c>
      <c r="B138" s="15" t="s">
        <v>2</v>
      </c>
      <c r="C138" s="29"/>
      <c r="D138" s="30" t="s">
        <v>210</v>
      </c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>
        <f t="shared" si="31"/>
        <v>0</v>
      </c>
      <c r="AK138" s="31"/>
      <c r="AL138" s="133"/>
      <c r="AM138" s="136">
        <f t="shared" si="30"/>
        <v>0</v>
      </c>
      <c r="AN138" s="120"/>
      <c r="AO138" s="31">
        <f t="shared" si="32"/>
      </c>
      <c r="AP138" s="173"/>
      <c r="AQ138" s="28"/>
    </row>
    <row r="139" spans="1:43" ht="18" customHeight="1" hidden="1" outlineLevel="1">
      <c r="A139" s="14">
        <v>445</v>
      </c>
      <c r="B139" s="15" t="s">
        <v>3</v>
      </c>
      <c r="C139" s="29"/>
      <c r="D139" s="30" t="s">
        <v>210</v>
      </c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>
        <f t="shared" si="31"/>
        <v>0</v>
      </c>
      <c r="AK139" s="31"/>
      <c r="AL139" s="133"/>
      <c r="AM139" s="136">
        <f t="shared" si="30"/>
        <v>0</v>
      </c>
      <c r="AN139" s="120"/>
      <c r="AO139" s="31">
        <f t="shared" si="32"/>
      </c>
      <c r="AP139" s="173"/>
      <c r="AQ139" s="28"/>
    </row>
    <row r="140" spans="1:43" ht="18" customHeight="1" hidden="1" outlineLevel="1">
      <c r="A140" s="14">
        <v>446</v>
      </c>
      <c r="B140" s="15" t="s">
        <v>4</v>
      </c>
      <c r="C140" s="29"/>
      <c r="D140" s="30" t="s">
        <v>210</v>
      </c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>
        <f t="shared" si="31"/>
        <v>0</v>
      </c>
      <c r="AK140" s="31"/>
      <c r="AL140" s="133"/>
      <c r="AM140" s="136">
        <f t="shared" si="30"/>
        <v>0</v>
      </c>
      <c r="AN140" s="120"/>
      <c r="AO140" s="31">
        <f t="shared" si="32"/>
      </c>
      <c r="AP140" s="173"/>
      <c r="AQ140" s="28"/>
    </row>
    <row r="141" spans="1:43" ht="18" customHeight="1" hidden="1" outlineLevel="1">
      <c r="A141" s="14">
        <v>449</v>
      </c>
      <c r="B141" s="15" t="s">
        <v>5</v>
      </c>
      <c r="C141" s="29"/>
      <c r="D141" s="30" t="s">
        <v>210</v>
      </c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>
        <f t="shared" si="31"/>
        <v>0</v>
      </c>
      <c r="AK141" s="31"/>
      <c r="AL141" s="133"/>
      <c r="AM141" s="136">
        <f t="shared" si="30"/>
        <v>0</v>
      </c>
      <c r="AN141" s="120"/>
      <c r="AO141" s="31">
        <f t="shared" si="32"/>
      </c>
      <c r="AP141" s="173"/>
      <c r="AQ141" s="28"/>
    </row>
    <row r="142" spans="1:43" ht="12" collapsed="1">
      <c r="A142" s="14"/>
      <c r="B142" s="16"/>
      <c r="C142" s="29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133"/>
      <c r="AM142" s="136"/>
      <c r="AN142" s="120"/>
      <c r="AO142" s="31"/>
      <c r="AP142" s="173"/>
      <c r="AQ142" s="28"/>
    </row>
    <row r="143" spans="1:43" ht="18" customHeight="1">
      <c r="A143" s="124">
        <v>450</v>
      </c>
      <c r="B143" s="125" t="s">
        <v>190</v>
      </c>
      <c r="C143" s="114">
        <f>Ebene2!C35</f>
        <v>75</v>
      </c>
      <c r="D143" s="122" t="s">
        <v>210</v>
      </c>
      <c r="E143" s="122"/>
      <c r="F143" s="12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38">
        <v>10</v>
      </c>
      <c r="AM143" s="136">
        <f aca="true" t="shared" si="33" ref="AM143:AM151">C143*AL143</f>
        <v>750</v>
      </c>
      <c r="AN143" s="120"/>
      <c r="AO143" s="169">
        <f>IF(AM143&gt;0,(AM143/$AM$190),"")</f>
        <v>0.01446229198403363</v>
      </c>
      <c r="AP143" s="179"/>
      <c r="AQ143" s="28"/>
    </row>
    <row r="144" spans="1:43" ht="18" customHeight="1" hidden="1" outlineLevel="1">
      <c r="A144" s="14">
        <v>451</v>
      </c>
      <c r="B144" s="15" t="s">
        <v>6</v>
      </c>
      <c r="C144" s="29"/>
      <c r="D144" s="30" t="s">
        <v>210</v>
      </c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>
        <f>SUM(G144:Y144)/5</f>
        <v>0</v>
      </c>
      <c r="AK144" s="31"/>
      <c r="AL144" s="133"/>
      <c r="AM144" s="136">
        <f t="shared" si="33"/>
        <v>0</v>
      </c>
      <c r="AN144" s="120"/>
      <c r="AO144" s="31">
        <f aca="true" t="shared" si="34" ref="AO144:AO151">IF(AM144&gt;0,(AM144*100/$AM$190),"")</f>
      </c>
      <c r="AP144" s="173"/>
      <c r="AQ144" s="28"/>
    </row>
    <row r="145" spans="1:43" ht="18" customHeight="1" hidden="1" outlineLevel="1">
      <c r="A145" s="14">
        <v>452</v>
      </c>
      <c r="B145" s="15" t="s">
        <v>7</v>
      </c>
      <c r="C145" s="29"/>
      <c r="D145" s="30" t="s">
        <v>210</v>
      </c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>
        <f>SUM(G145:Y145)/5</f>
        <v>0</v>
      </c>
      <c r="AK145" s="31"/>
      <c r="AL145" s="133"/>
      <c r="AM145" s="136">
        <f t="shared" si="33"/>
        <v>0</v>
      </c>
      <c r="AN145" s="120"/>
      <c r="AO145" s="31">
        <f t="shared" si="34"/>
      </c>
      <c r="AP145" s="173"/>
      <c r="AQ145" s="28"/>
    </row>
    <row r="146" spans="1:43" ht="18" customHeight="1" hidden="1" outlineLevel="1">
      <c r="A146" s="14">
        <v>453</v>
      </c>
      <c r="B146" s="15" t="s">
        <v>8</v>
      </c>
      <c r="C146" s="29"/>
      <c r="D146" s="30" t="s">
        <v>210</v>
      </c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>
        <f>SUM(G146:Y146)/5</f>
        <v>0</v>
      </c>
      <c r="AK146" s="31"/>
      <c r="AL146" s="133"/>
      <c r="AM146" s="136">
        <f t="shared" si="33"/>
        <v>0</v>
      </c>
      <c r="AN146" s="120"/>
      <c r="AO146" s="31">
        <f t="shared" si="34"/>
      </c>
      <c r="AP146" s="173"/>
      <c r="AQ146" s="28"/>
    </row>
    <row r="147" spans="1:43" ht="18" customHeight="1" hidden="1" outlineLevel="1">
      <c r="A147" s="14">
        <v>454</v>
      </c>
      <c r="B147" s="15" t="s">
        <v>9</v>
      </c>
      <c r="C147" s="29"/>
      <c r="D147" s="30" t="s">
        <v>210</v>
      </c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>
        <f>SUM(G147:Y147)/5</f>
        <v>0</v>
      </c>
      <c r="AK147" s="31"/>
      <c r="AL147" s="133"/>
      <c r="AM147" s="136">
        <f t="shared" si="33"/>
        <v>0</v>
      </c>
      <c r="AN147" s="120"/>
      <c r="AO147" s="31">
        <f t="shared" si="34"/>
      </c>
      <c r="AP147" s="173"/>
      <c r="AQ147" s="28"/>
    </row>
    <row r="148" spans="1:43" ht="18" customHeight="1" hidden="1" outlineLevel="1">
      <c r="A148" s="14">
        <v>455</v>
      </c>
      <c r="B148" s="15" t="s">
        <v>10</v>
      </c>
      <c r="C148" s="29"/>
      <c r="D148" s="30" t="s">
        <v>210</v>
      </c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f>SUM(G148:Y148)</f>
        <v>0</v>
      </c>
      <c r="AK148" s="31"/>
      <c r="AL148" s="133"/>
      <c r="AM148" s="136">
        <f t="shared" si="33"/>
        <v>0</v>
      </c>
      <c r="AN148" s="120"/>
      <c r="AO148" s="31">
        <f t="shared" si="34"/>
      </c>
      <c r="AP148" s="173"/>
      <c r="AQ148" s="28"/>
    </row>
    <row r="149" spans="1:43" ht="18" customHeight="1" hidden="1" outlineLevel="1">
      <c r="A149" s="14">
        <v>456</v>
      </c>
      <c r="B149" s="15" t="s">
        <v>11</v>
      </c>
      <c r="C149" s="29"/>
      <c r="D149" s="30" t="s">
        <v>210</v>
      </c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>
        <f>SUM(G149:Y149)/5</f>
        <v>0</v>
      </c>
      <c r="AK149" s="31"/>
      <c r="AL149" s="133"/>
      <c r="AM149" s="136">
        <f t="shared" si="33"/>
        <v>0</v>
      </c>
      <c r="AN149" s="120"/>
      <c r="AO149" s="31">
        <f t="shared" si="34"/>
      </c>
      <c r="AP149" s="173"/>
      <c r="AQ149" s="28"/>
    </row>
    <row r="150" spans="1:43" ht="18" customHeight="1" hidden="1" outlineLevel="1">
      <c r="A150" s="14">
        <v>457</v>
      </c>
      <c r="B150" s="15" t="s">
        <v>12</v>
      </c>
      <c r="C150" s="29"/>
      <c r="D150" s="30" t="s">
        <v>210</v>
      </c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>
        <f>SUM(G150:Y150)/5</f>
        <v>0</v>
      </c>
      <c r="AK150" s="31"/>
      <c r="AL150" s="133"/>
      <c r="AM150" s="136">
        <f t="shared" si="33"/>
        <v>0</v>
      </c>
      <c r="AN150" s="120"/>
      <c r="AO150" s="31">
        <f t="shared" si="34"/>
      </c>
      <c r="AP150" s="173"/>
      <c r="AQ150" s="28"/>
    </row>
    <row r="151" spans="1:43" ht="18" customHeight="1" hidden="1" outlineLevel="1">
      <c r="A151" s="14">
        <v>459</v>
      </c>
      <c r="B151" s="15" t="s">
        <v>168</v>
      </c>
      <c r="C151" s="29"/>
      <c r="D151" s="30" t="s">
        <v>210</v>
      </c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>
        <f>SUM(G151:Y151)/5</f>
        <v>0</v>
      </c>
      <c r="AK151" s="31"/>
      <c r="AL151" s="133"/>
      <c r="AM151" s="136">
        <f t="shared" si="33"/>
        <v>0</v>
      </c>
      <c r="AN151" s="120"/>
      <c r="AO151" s="31">
        <f t="shared" si="34"/>
      </c>
      <c r="AP151" s="173"/>
      <c r="AQ151" s="28"/>
    </row>
    <row r="152" spans="1:43" ht="12" collapsed="1">
      <c r="A152" s="14"/>
      <c r="B152" s="16"/>
      <c r="C152" s="29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133"/>
      <c r="AM152" s="136"/>
      <c r="AN152" s="120"/>
      <c r="AO152" s="31"/>
      <c r="AP152" s="173"/>
      <c r="AQ152" s="28"/>
    </row>
    <row r="153" spans="1:43" ht="18" customHeight="1">
      <c r="A153" s="124">
        <v>460</v>
      </c>
      <c r="B153" s="125" t="s">
        <v>191</v>
      </c>
      <c r="C153" s="114">
        <f>Ebene2!C36</f>
        <v>75</v>
      </c>
      <c r="D153" s="122" t="s">
        <v>210</v>
      </c>
      <c r="E153" s="122"/>
      <c r="F153" s="12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38">
        <f>Ebene2!AL36</f>
        <v>0</v>
      </c>
      <c r="AM153" s="136">
        <f aca="true" t="shared" si="35" ref="AM153:AM159">C153*AL153</f>
        <v>0</v>
      </c>
      <c r="AN153" s="120"/>
      <c r="AO153" s="169">
        <f>IF(AM153&gt;0,(AM153/$AM$190),"")</f>
      </c>
      <c r="AP153" s="179"/>
      <c r="AQ153" s="28"/>
    </row>
    <row r="154" spans="1:43" ht="18" customHeight="1" hidden="1" outlineLevel="1">
      <c r="A154" s="14">
        <v>461</v>
      </c>
      <c r="B154" s="15" t="s">
        <v>169</v>
      </c>
      <c r="C154" s="29"/>
      <c r="D154" s="30" t="s">
        <v>210</v>
      </c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>
        <f aca="true" t="shared" si="36" ref="AJ154:AJ159">SUM(G154:Y154)/5</f>
        <v>0</v>
      </c>
      <c r="AK154" s="31"/>
      <c r="AL154" s="133"/>
      <c r="AM154" s="136">
        <f t="shared" si="35"/>
        <v>0</v>
      </c>
      <c r="AN154" s="120"/>
      <c r="AO154" s="31">
        <f aca="true" t="shared" si="37" ref="AO154:AO159">IF(AM154&gt;0,(AM154*100/$AM$190),"")</f>
      </c>
      <c r="AP154" s="173"/>
      <c r="AQ154" s="28"/>
    </row>
    <row r="155" spans="1:43" ht="18" customHeight="1" hidden="1" outlineLevel="1">
      <c r="A155" s="14">
        <v>462</v>
      </c>
      <c r="B155" s="15" t="s">
        <v>170</v>
      </c>
      <c r="C155" s="29"/>
      <c r="D155" s="30" t="s">
        <v>210</v>
      </c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>
        <f t="shared" si="36"/>
        <v>0</v>
      </c>
      <c r="AK155" s="31"/>
      <c r="AL155" s="133"/>
      <c r="AM155" s="136">
        <f t="shared" si="35"/>
        <v>0</v>
      </c>
      <c r="AN155" s="120"/>
      <c r="AO155" s="31">
        <f t="shared" si="37"/>
      </c>
      <c r="AP155" s="173"/>
      <c r="AQ155" s="28"/>
    </row>
    <row r="156" spans="1:43" ht="18" customHeight="1" hidden="1" outlineLevel="1">
      <c r="A156" s="14">
        <v>463</v>
      </c>
      <c r="B156" s="15" t="s">
        <v>171</v>
      </c>
      <c r="C156" s="29"/>
      <c r="D156" s="30" t="s">
        <v>210</v>
      </c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>
        <f t="shared" si="36"/>
        <v>0</v>
      </c>
      <c r="AK156" s="31"/>
      <c r="AL156" s="133"/>
      <c r="AM156" s="136">
        <f t="shared" si="35"/>
        <v>0</v>
      </c>
      <c r="AN156" s="120"/>
      <c r="AO156" s="31">
        <f t="shared" si="37"/>
      </c>
      <c r="AP156" s="173"/>
      <c r="AQ156" s="28"/>
    </row>
    <row r="157" spans="1:43" ht="18" customHeight="1" hidden="1" outlineLevel="1">
      <c r="A157" s="14">
        <v>464</v>
      </c>
      <c r="B157" s="15" t="s">
        <v>87</v>
      </c>
      <c r="C157" s="29"/>
      <c r="D157" s="30" t="s">
        <v>210</v>
      </c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>
        <f t="shared" si="36"/>
        <v>0</v>
      </c>
      <c r="AK157" s="31"/>
      <c r="AL157" s="133"/>
      <c r="AM157" s="136">
        <f t="shared" si="35"/>
        <v>0</v>
      </c>
      <c r="AN157" s="120"/>
      <c r="AO157" s="31">
        <f t="shared" si="37"/>
      </c>
      <c r="AP157" s="173"/>
      <c r="AQ157" s="28"/>
    </row>
    <row r="158" spans="1:43" ht="18" customHeight="1" hidden="1" outlineLevel="1">
      <c r="A158" s="14">
        <v>465</v>
      </c>
      <c r="B158" s="15" t="s">
        <v>88</v>
      </c>
      <c r="C158" s="29"/>
      <c r="D158" s="30" t="s">
        <v>210</v>
      </c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>
        <f t="shared" si="36"/>
        <v>0</v>
      </c>
      <c r="AK158" s="31"/>
      <c r="AL158" s="133"/>
      <c r="AM158" s="136">
        <f t="shared" si="35"/>
        <v>0</v>
      </c>
      <c r="AN158" s="120"/>
      <c r="AO158" s="31">
        <f t="shared" si="37"/>
      </c>
      <c r="AP158" s="173"/>
      <c r="AQ158" s="28"/>
    </row>
    <row r="159" spans="1:43" ht="18" customHeight="1" hidden="1" outlineLevel="1">
      <c r="A159" s="14">
        <v>469</v>
      </c>
      <c r="B159" s="15" t="s">
        <v>89</v>
      </c>
      <c r="C159" s="29"/>
      <c r="D159" s="30" t="s">
        <v>210</v>
      </c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>
        <f t="shared" si="36"/>
        <v>0</v>
      </c>
      <c r="AK159" s="31"/>
      <c r="AL159" s="133"/>
      <c r="AM159" s="136">
        <f t="shared" si="35"/>
        <v>0</v>
      </c>
      <c r="AN159" s="120"/>
      <c r="AO159" s="31">
        <f t="shared" si="37"/>
      </c>
      <c r="AP159" s="173"/>
      <c r="AQ159" s="28"/>
    </row>
    <row r="160" spans="1:43" ht="12" collapsed="1">
      <c r="A160" s="14"/>
      <c r="B160" s="16"/>
      <c r="C160" s="29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133"/>
      <c r="AM160" s="136"/>
      <c r="AN160" s="120"/>
      <c r="AO160" s="31"/>
      <c r="AP160" s="173"/>
      <c r="AQ160" s="28"/>
    </row>
    <row r="161" spans="1:43" ht="18" customHeight="1">
      <c r="A161" s="124">
        <v>470</v>
      </c>
      <c r="B161" s="125" t="s">
        <v>192</v>
      </c>
      <c r="C161" s="114">
        <f>Ebene2!C37</f>
        <v>75</v>
      </c>
      <c r="D161" s="122" t="s">
        <v>210</v>
      </c>
      <c r="E161" s="122"/>
      <c r="F161" s="12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38">
        <f>Ebene2!AL37</f>
        <v>0</v>
      </c>
      <c r="AM161" s="136">
        <f aca="true" t="shared" si="38" ref="AM161:AM170">C161*AL161</f>
        <v>0</v>
      </c>
      <c r="AN161" s="120"/>
      <c r="AO161" s="169">
        <f>IF(AM161&gt;0,(AM161/$AM$190),"")</f>
      </c>
      <c r="AP161" s="179"/>
      <c r="AQ161" s="28"/>
    </row>
    <row r="162" spans="1:43" ht="18" customHeight="1" hidden="1" outlineLevel="1">
      <c r="A162" s="14">
        <v>471</v>
      </c>
      <c r="B162" s="15" t="s">
        <v>90</v>
      </c>
      <c r="C162" s="29"/>
      <c r="D162" s="30" t="s">
        <v>210</v>
      </c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>
        <f>SUM(G162:Y162)</f>
        <v>0</v>
      </c>
      <c r="AK162" s="31"/>
      <c r="AL162" s="133"/>
      <c r="AM162" s="136">
        <f t="shared" si="38"/>
        <v>0</v>
      </c>
      <c r="AN162" s="120"/>
      <c r="AO162" s="31">
        <f aca="true" t="shared" si="39" ref="AO162:AO170">IF(AM162&gt;0,(AM162*100/$AM$190),"")</f>
      </c>
      <c r="AP162" s="173"/>
      <c r="AQ162" s="28"/>
    </row>
    <row r="163" spans="1:43" ht="18" customHeight="1" hidden="1" outlineLevel="1">
      <c r="A163" s="14">
        <v>472</v>
      </c>
      <c r="B163" s="15" t="s">
        <v>102</v>
      </c>
      <c r="C163" s="29"/>
      <c r="D163" s="30" t="s">
        <v>210</v>
      </c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>
        <f aca="true" t="shared" si="40" ref="AJ163:AJ170">SUM(G163:Y163)/5</f>
        <v>0</v>
      </c>
      <c r="AK163" s="31"/>
      <c r="AL163" s="133"/>
      <c r="AM163" s="136">
        <f t="shared" si="38"/>
        <v>0</v>
      </c>
      <c r="AN163" s="120"/>
      <c r="AO163" s="31">
        <f t="shared" si="39"/>
      </c>
      <c r="AP163" s="173"/>
      <c r="AQ163" s="28"/>
    </row>
    <row r="164" spans="1:43" ht="18" customHeight="1" hidden="1" outlineLevel="1">
      <c r="A164" s="14">
        <v>473</v>
      </c>
      <c r="B164" s="15" t="s">
        <v>103</v>
      </c>
      <c r="C164" s="29"/>
      <c r="D164" s="30" t="s">
        <v>210</v>
      </c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>
        <f t="shared" si="40"/>
        <v>0</v>
      </c>
      <c r="AK164" s="31"/>
      <c r="AL164" s="133"/>
      <c r="AM164" s="136">
        <f t="shared" si="38"/>
        <v>0</v>
      </c>
      <c r="AN164" s="120"/>
      <c r="AO164" s="31">
        <f t="shared" si="39"/>
      </c>
      <c r="AP164" s="173"/>
      <c r="AQ164" s="28"/>
    </row>
    <row r="165" spans="1:43" ht="18" customHeight="1" hidden="1" outlineLevel="1">
      <c r="A165" s="14">
        <v>474</v>
      </c>
      <c r="B165" s="15" t="s">
        <v>104</v>
      </c>
      <c r="C165" s="29"/>
      <c r="D165" s="30" t="s">
        <v>210</v>
      </c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>
        <f t="shared" si="40"/>
        <v>0</v>
      </c>
      <c r="AK165" s="31"/>
      <c r="AL165" s="133"/>
      <c r="AM165" s="136">
        <f t="shared" si="38"/>
        <v>0</v>
      </c>
      <c r="AN165" s="120"/>
      <c r="AO165" s="31">
        <f t="shared" si="39"/>
      </c>
      <c r="AP165" s="173"/>
      <c r="AQ165" s="28"/>
    </row>
    <row r="166" spans="1:43" ht="18" customHeight="1" hidden="1" outlineLevel="1">
      <c r="A166" s="14">
        <v>475</v>
      </c>
      <c r="B166" s="15" t="s">
        <v>105</v>
      </c>
      <c r="C166" s="29"/>
      <c r="D166" s="30" t="s">
        <v>210</v>
      </c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>
        <f t="shared" si="40"/>
        <v>0</v>
      </c>
      <c r="AK166" s="31"/>
      <c r="AL166" s="133"/>
      <c r="AM166" s="136">
        <f t="shared" si="38"/>
        <v>0</v>
      </c>
      <c r="AN166" s="120"/>
      <c r="AO166" s="31">
        <f t="shared" si="39"/>
      </c>
      <c r="AP166" s="173"/>
      <c r="AQ166" s="28"/>
    </row>
    <row r="167" spans="1:43" ht="18" customHeight="1" hidden="1" outlineLevel="1">
      <c r="A167" s="14">
        <v>476</v>
      </c>
      <c r="B167" s="15" t="s">
        <v>106</v>
      </c>
      <c r="C167" s="29"/>
      <c r="D167" s="30" t="s">
        <v>210</v>
      </c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>
        <f t="shared" si="40"/>
        <v>0</v>
      </c>
      <c r="AK167" s="31"/>
      <c r="AL167" s="133"/>
      <c r="AM167" s="136">
        <f t="shared" si="38"/>
        <v>0</v>
      </c>
      <c r="AN167" s="120"/>
      <c r="AO167" s="31">
        <f t="shared" si="39"/>
      </c>
      <c r="AP167" s="173"/>
      <c r="AQ167" s="28"/>
    </row>
    <row r="168" spans="1:43" ht="18" customHeight="1" hidden="1" outlineLevel="1">
      <c r="A168" s="14">
        <v>477</v>
      </c>
      <c r="B168" s="15" t="s">
        <v>166</v>
      </c>
      <c r="C168" s="29"/>
      <c r="D168" s="30" t="s">
        <v>210</v>
      </c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>
        <f t="shared" si="40"/>
        <v>0</v>
      </c>
      <c r="AK168" s="31"/>
      <c r="AL168" s="133"/>
      <c r="AM168" s="136">
        <f t="shared" si="38"/>
        <v>0</v>
      </c>
      <c r="AN168" s="120"/>
      <c r="AO168" s="31">
        <f t="shared" si="39"/>
      </c>
      <c r="AP168" s="173"/>
      <c r="AQ168" s="28"/>
    </row>
    <row r="169" spans="1:43" ht="18" customHeight="1" hidden="1" outlineLevel="1">
      <c r="A169" s="14">
        <v>478</v>
      </c>
      <c r="B169" s="15" t="s">
        <v>107</v>
      </c>
      <c r="C169" s="29"/>
      <c r="D169" s="30" t="s">
        <v>210</v>
      </c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>
        <f t="shared" si="40"/>
        <v>0</v>
      </c>
      <c r="AK169" s="31"/>
      <c r="AL169" s="133"/>
      <c r="AM169" s="136">
        <f t="shared" si="38"/>
        <v>0</v>
      </c>
      <c r="AN169" s="120"/>
      <c r="AO169" s="31">
        <f t="shared" si="39"/>
      </c>
      <c r="AP169" s="173"/>
      <c r="AQ169" s="28"/>
    </row>
    <row r="170" spans="1:43" ht="18" customHeight="1" hidden="1" outlineLevel="1">
      <c r="A170" s="14">
        <v>479</v>
      </c>
      <c r="B170" s="15" t="s">
        <v>99</v>
      </c>
      <c r="C170" s="29"/>
      <c r="D170" s="30" t="s">
        <v>210</v>
      </c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>
        <f t="shared" si="40"/>
        <v>0</v>
      </c>
      <c r="AK170" s="31"/>
      <c r="AL170" s="133"/>
      <c r="AM170" s="136">
        <f t="shared" si="38"/>
        <v>0</v>
      </c>
      <c r="AN170" s="120"/>
      <c r="AO170" s="31">
        <f t="shared" si="39"/>
      </c>
      <c r="AP170" s="173"/>
      <c r="AQ170" s="28"/>
    </row>
    <row r="171" spans="1:43" ht="12" collapsed="1">
      <c r="A171" s="14"/>
      <c r="B171" s="16"/>
      <c r="C171" s="29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133"/>
      <c r="AM171" s="136"/>
      <c r="AN171" s="120"/>
      <c r="AO171" s="31"/>
      <c r="AP171" s="173"/>
      <c r="AQ171" s="28"/>
    </row>
    <row r="172" spans="1:43" ht="18" customHeight="1">
      <c r="A172" s="124">
        <v>480</v>
      </c>
      <c r="B172" s="125" t="s">
        <v>193</v>
      </c>
      <c r="C172" s="114">
        <f>Ebene2!C38</f>
        <v>75</v>
      </c>
      <c r="D172" s="122" t="s">
        <v>210</v>
      </c>
      <c r="E172" s="122"/>
      <c r="F172" s="12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38">
        <f>Ebene2!AL38</f>
        <v>0</v>
      </c>
      <c r="AM172" s="136">
        <f>C172*AL172</f>
        <v>0</v>
      </c>
      <c r="AN172" s="120"/>
      <c r="AO172" s="169">
        <f>IF(AM172&gt;0,(AM172/$AM$190),"")</f>
      </c>
      <c r="AP172" s="179"/>
      <c r="AQ172" s="28"/>
    </row>
    <row r="173" spans="1:43" ht="18" customHeight="1" hidden="1" outlineLevel="1">
      <c r="A173" s="14">
        <v>481</v>
      </c>
      <c r="B173" s="15" t="s">
        <v>39</v>
      </c>
      <c r="C173" s="29"/>
      <c r="D173" s="30" t="s">
        <v>210</v>
      </c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>
        <f>SUM(G173:Y173)/5</f>
        <v>0</v>
      </c>
      <c r="AK173" s="31"/>
      <c r="AL173" s="133"/>
      <c r="AM173" s="136">
        <f>C173*AL173</f>
        <v>0</v>
      </c>
      <c r="AN173" s="120"/>
      <c r="AO173" s="31">
        <f>IF(AM173&gt;0,(AM173*100/$AM$190),"")</f>
      </c>
      <c r="AP173" s="173"/>
      <c r="AQ173" s="28"/>
    </row>
    <row r="174" spans="1:43" ht="18" customHeight="1" hidden="1" outlineLevel="1">
      <c r="A174" s="14">
        <v>482</v>
      </c>
      <c r="B174" s="15" t="s">
        <v>40</v>
      </c>
      <c r="C174" s="29"/>
      <c r="D174" s="30" t="s">
        <v>210</v>
      </c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>
        <f>SUM(G174:Y174)/5</f>
        <v>0</v>
      </c>
      <c r="AK174" s="31"/>
      <c r="AL174" s="133"/>
      <c r="AM174" s="136">
        <f>C174*AL174</f>
        <v>0</v>
      </c>
      <c r="AN174" s="120"/>
      <c r="AO174" s="31">
        <f>IF(AM174&gt;0,(AM174*100/$AM$190),"")</f>
      </c>
      <c r="AP174" s="173"/>
      <c r="AQ174" s="28"/>
    </row>
    <row r="175" spans="1:43" ht="18" customHeight="1" hidden="1" outlineLevel="1">
      <c r="A175" s="14">
        <v>483</v>
      </c>
      <c r="B175" s="15" t="s">
        <v>41</v>
      </c>
      <c r="C175" s="29"/>
      <c r="D175" s="30" t="s">
        <v>210</v>
      </c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>
        <f>SUM(G175:Y175)/5</f>
        <v>0</v>
      </c>
      <c r="AK175" s="31"/>
      <c r="AL175" s="133"/>
      <c r="AM175" s="136">
        <f>C175*AL175</f>
        <v>0</v>
      </c>
      <c r="AN175" s="120"/>
      <c r="AO175" s="31">
        <f>IF(AM175&gt;0,(AM175*100/$AM$190),"")</f>
      </c>
      <c r="AP175" s="173"/>
      <c r="AQ175" s="28"/>
    </row>
    <row r="176" spans="1:43" ht="18" customHeight="1" hidden="1" outlineLevel="1">
      <c r="A176" s="14">
        <v>489</v>
      </c>
      <c r="B176" s="15" t="s">
        <v>42</v>
      </c>
      <c r="C176" s="29"/>
      <c r="D176" s="30" t="s">
        <v>210</v>
      </c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>
        <f>SUM(G176:Y176)/5</f>
        <v>0</v>
      </c>
      <c r="AK176" s="31"/>
      <c r="AL176" s="133"/>
      <c r="AM176" s="136">
        <f>C176*AL176</f>
        <v>0</v>
      </c>
      <c r="AN176" s="120"/>
      <c r="AO176" s="31">
        <f>IF(AM176&gt;0,(AM176*100/$AM$190),"")</f>
      </c>
      <c r="AP176" s="173"/>
      <c r="AQ176" s="28"/>
    </row>
    <row r="177" spans="1:43" ht="12" collapsed="1">
      <c r="A177" s="14"/>
      <c r="B177" s="16"/>
      <c r="C177" s="29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33"/>
      <c r="AM177" s="136"/>
      <c r="AN177" s="120"/>
      <c r="AO177" s="31"/>
      <c r="AP177" s="173"/>
      <c r="AQ177" s="28"/>
    </row>
    <row r="178" spans="1:43" ht="18" customHeight="1">
      <c r="A178" s="124">
        <v>490</v>
      </c>
      <c r="B178" s="125" t="s">
        <v>194</v>
      </c>
      <c r="C178" s="114">
        <f>Ebene2!C39</f>
        <v>75</v>
      </c>
      <c r="D178" s="122" t="s">
        <v>210</v>
      </c>
      <c r="E178" s="122"/>
      <c r="F178" s="12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38">
        <f>Ebene2!AL39</f>
        <v>0</v>
      </c>
      <c r="AM178" s="136">
        <f aca="true" t="shared" si="41" ref="AM178:AM187">C178*AL178</f>
        <v>0</v>
      </c>
      <c r="AN178" s="120"/>
      <c r="AO178" s="169">
        <f>IF(AM178&gt;0,(AM178/$AM$190),"")</f>
      </c>
      <c r="AP178" s="179"/>
      <c r="AQ178" s="28"/>
    </row>
    <row r="179" spans="1:43" ht="18" customHeight="1" hidden="1" outlineLevel="1">
      <c r="A179" s="14">
        <v>491</v>
      </c>
      <c r="B179" s="15" t="s">
        <v>43</v>
      </c>
      <c r="C179" s="29"/>
      <c r="D179" s="30" t="s">
        <v>210</v>
      </c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>
        <f aca="true" t="shared" si="42" ref="AJ179:AJ187">SUM(G179:Y179)/5</f>
        <v>0</v>
      </c>
      <c r="AK179" s="31"/>
      <c r="AL179" s="133"/>
      <c r="AM179" s="134">
        <f t="shared" si="41"/>
        <v>0</v>
      </c>
      <c r="AN179" s="37"/>
      <c r="AO179" s="31">
        <f aca="true" t="shared" si="43" ref="AO179:AO187">IF(AM179&gt;0,(AM179*100/$AM$190),"")</f>
      </c>
      <c r="AP179" s="173"/>
      <c r="AQ179" s="28"/>
    </row>
    <row r="180" spans="1:43" ht="18" customHeight="1" hidden="1" outlineLevel="1">
      <c r="A180" s="14">
        <v>492</v>
      </c>
      <c r="B180" s="15" t="s">
        <v>91</v>
      </c>
      <c r="C180" s="29"/>
      <c r="D180" s="30" t="s">
        <v>210</v>
      </c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>
        <f t="shared" si="42"/>
        <v>0</v>
      </c>
      <c r="AK180" s="31"/>
      <c r="AL180" s="133"/>
      <c r="AM180" s="134">
        <f t="shared" si="41"/>
        <v>0</v>
      </c>
      <c r="AN180" s="37"/>
      <c r="AO180" s="31">
        <f t="shared" si="43"/>
      </c>
      <c r="AP180" s="173"/>
      <c r="AQ180" s="28"/>
    </row>
    <row r="181" spans="1:43" ht="18" customHeight="1" hidden="1" outlineLevel="1">
      <c r="A181" s="14">
        <v>493</v>
      </c>
      <c r="B181" s="15" t="s">
        <v>92</v>
      </c>
      <c r="C181" s="29"/>
      <c r="D181" s="30" t="s">
        <v>210</v>
      </c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>
        <f t="shared" si="42"/>
        <v>0</v>
      </c>
      <c r="AK181" s="31"/>
      <c r="AL181" s="133"/>
      <c r="AM181" s="134">
        <f t="shared" si="41"/>
        <v>0</v>
      </c>
      <c r="AN181" s="37"/>
      <c r="AO181" s="31">
        <f t="shared" si="43"/>
      </c>
      <c r="AP181" s="173"/>
      <c r="AQ181" s="28"/>
    </row>
    <row r="182" spans="1:43" ht="18" customHeight="1" hidden="1" outlineLevel="1">
      <c r="A182" s="14">
        <v>494</v>
      </c>
      <c r="B182" s="15" t="s">
        <v>207</v>
      </c>
      <c r="C182" s="29"/>
      <c r="D182" s="30" t="s">
        <v>210</v>
      </c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>
        <f t="shared" si="42"/>
        <v>0</v>
      </c>
      <c r="AK182" s="31"/>
      <c r="AL182" s="133"/>
      <c r="AM182" s="134">
        <f t="shared" si="41"/>
        <v>0</v>
      </c>
      <c r="AN182" s="37"/>
      <c r="AO182" s="31">
        <f t="shared" si="43"/>
      </c>
      <c r="AP182" s="173"/>
      <c r="AQ182" s="28"/>
    </row>
    <row r="183" spans="1:43" ht="18" customHeight="1" hidden="1" outlineLevel="1">
      <c r="A183" s="14">
        <v>495</v>
      </c>
      <c r="B183" s="15" t="s">
        <v>208</v>
      </c>
      <c r="C183" s="29"/>
      <c r="D183" s="30" t="s">
        <v>210</v>
      </c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>
        <f t="shared" si="42"/>
        <v>0</v>
      </c>
      <c r="AK183" s="31"/>
      <c r="AL183" s="133"/>
      <c r="AM183" s="134">
        <f t="shared" si="41"/>
        <v>0</v>
      </c>
      <c r="AN183" s="37"/>
      <c r="AO183" s="31">
        <f t="shared" si="43"/>
      </c>
      <c r="AP183" s="173"/>
      <c r="AQ183" s="28"/>
    </row>
    <row r="184" spans="1:43" ht="18" customHeight="1" hidden="1" outlineLevel="1">
      <c r="A184" s="14">
        <v>496</v>
      </c>
      <c r="B184" s="15" t="s">
        <v>115</v>
      </c>
      <c r="C184" s="29"/>
      <c r="D184" s="30" t="s">
        <v>210</v>
      </c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>
        <f t="shared" si="42"/>
        <v>0</v>
      </c>
      <c r="AK184" s="31"/>
      <c r="AL184" s="133"/>
      <c r="AM184" s="134">
        <f t="shared" si="41"/>
        <v>0</v>
      </c>
      <c r="AN184" s="37"/>
      <c r="AO184" s="31">
        <f t="shared" si="43"/>
      </c>
      <c r="AP184" s="173"/>
      <c r="AQ184" s="28"/>
    </row>
    <row r="185" spans="1:43" ht="18" customHeight="1" hidden="1" outlineLevel="1">
      <c r="A185" s="14">
        <v>497</v>
      </c>
      <c r="B185" s="15" t="s">
        <v>116</v>
      </c>
      <c r="C185" s="29"/>
      <c r="D185" s="30" t="s">
        <v>210</v>
      </c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>
        <f t="shared" si="42"/>
        <v>0</v>
      </c>
      <c r="AK185" s="31"/>
      <c r="AL185" s="133"/>
      <c r="AM185" s="134">
        <f t="shared" si="41"/>
        <v>0</v>
      </c>
      <c r="AN185" s="37"/>
      <c r="AO185" s="31">
        <f t="shared" si="43"/>
      </c>
      <c r="AP185" s="173"/>
      <c r="AQ185" s="28"/>
    </row>
    <row r="186" spans="1:43" ht="18" customHeight="1" hidden="1" outlineLevel="1">
      <c r="A186" s="14">
        <v>498</v>
      </c>
      <c r="B186" s="15" t="s">
        <v>117</v>
      </c>
      <c r="C186" s="29"/>
      <c r="D186" s="30" t="s">
        <v>210</v>
      </c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>
        <f t="shared" si="42"/>
        <v>0</v>
      </c>
      <c r="AK186" s="31"/>
      <c r="AL186" s="133"/>
      <c r="AM186" s="134">
        <f t="shared" si="41"/>
        <v>0</v>
      </c>
      <c r="AN186" s="37"/>
      <c r="AO186" s="31">
        <f t="shared" si="43"/>
      </c>
      <c r="AP186" s="173"/>
      <c r="AQ186" s="28"/>
    </row>
    <row r="187" spans="1:43" ht="18" customHeight="1" hidden="1" outlineLevel="1">
      <c r="A187" s="14">
        <v>499</v>
      </c>
      <c r="B187" s="15" t="s">
        <v>112</v>
      </c>
      <c r="C187" s="29"/>
      <c r="D187" s="30" t="s">
        <v>210</v>
      </c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>
        <f t="shared" si="42"/>
        <v>0</v>
      </c>
      <c r="AK187" s="31"/>
      <c r="AL187" s="133"/>
      <c r="AM187" s="134">
        <f t="shared" si="41"/>
        <v>0</v>
      </c>
      <c r="AN187" s="37"/>
      <c r="AO187" s="31">
        <f t="shared" si="43"/>
      </c>
      <c r="AP187" s="173"/>
      <c r="AQ187" s="28"/>
    </row>
    <row r="188" spans="1:43" ht="18" customHeight="1" collapsed="1" thickBot="1">
      <c r="A188" s="14"/>
      <c r="B188" s="15"/>
      <c r="C188" s="29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133"/>
      <c r="AM188" s="134"/>
      <c r="AN188" s="37"/>
      <c r="AO188" s="31"/>
      <c r="AP188" s="173"/>
      <c r="AQ188" s="28"/>
    </row>
    <row r="189" spans="1:43" ht="30" customHeight="1" thickBot="1">
      <c r="A189" s="10">
        <v>400</v>
      </c>
      <c r="B189" s="11" t="s">
        <v>180</v>
      </c>
      <c r="C189" s="74">
        <f>Ebene2!C40</f>
        <v>75</v>
      </c>
      <c r="D189" s="18" t="s">
        <v>210</v>
      </c>
      <c r="E189" s="18"/>
      <c r="F189" s="18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132">
        <f>AM189/C189</f>
        <v>50</v>
      </c>
      <c r="AM189" s="141">
        <f>AM113+AM120+AM126+AM134+AM143+AM153+AM161+AM172+AM178</f>
        <v>3750</v>
      </c>
      <c r="AN189" s="38"/>
      <c r="AO189" s="3"/>
      <c r="AP189" s="177"/>
      <c r="AQ189" s="28"/>
    </row>
    <row r="190" spans="1:43" ht="48.75" customHeight="1" thickBot="1">
      <c r="A190" s="12" t="s">
        <v>23</v>
      </c>
      <c r="B190" s="13" t="s">
        <v>181</v>
      </c>
      <c r="C190" s="75">
        <f>Ebene2!C41</f>
        <v>75</v>
      </c>
      <c r="D190" s="19" t="s">
        <v>210</v>
      </c>
      <c r="E190" s="19"/>
      <c r="F190" s="19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142">
        <f>AM190/C190</f>
        <v>691.4533333333334</v>
      </c>
      <c r="AM190" s="143">
        <f>AM111+AM189</f>
        <v>51859</v>
      </c>
      <c r="AN190" s="55"/>
      <c r="AO190" s="3"/>
      <c r="AP190" s="177"/>
      <c r="AQ190" s="28"/>
    </row>
    <row r="191" spans="38:43" ht="12.75" thickBot="1">
      <c r="AL191" s="144"/>
      <c r="AM191" s="144"/>
      <c r="AP191" s="180"/>
      <c r="AQ191" s="28"/>
    </row>
    <row r="192" spans="1:42" ht="18" customHeight="1" thickBot="1">
      <c r="A192" s="10">
        <v>500</v>
      </c>
      <c r="B192" s="11" t="s">
        <v>179</v>
      </c>
      <c r="C192" s="67">
        <f>Ebene2!C43</f>
        <v>170</v>
      </c>
      <c r="D192" s="44" t="s">
        <v>110</v>
      </c>
      <c r="E192" s="11"/>
      <c r="F192" s="11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131">
        <f>Ebene2!AL43</f>
        <v>50</v>
      </c>
      <c r="AM192" s="132">
        <f>(C192*AL192)</f>
        <v>8500</v>
      </c>
      <c r="AN192" s="24"/>
      <c r="AO192" s="3"/>
      <c r="AP192" s="177"/>
    </row>
    <row r="193" spans="1:42" ht="18" customHeight="1" thickBot="1">
      <c r="A193" s="10">
        <v>600</v>
      </c>
      <c r="B193" s="11" t="s">
        <v>37</v>
      </c>
      <c r="C193" s="67">
        <f>Ebene2!C44</f>
        <v>75</v>
      </c>
      <c r="D193" s="44" t="s">
        <v>174</v>
      </c>
      <c r="E193" s="11"/>
      <c r="F193" s="11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131">
        <f>Ebene2!AL44</f>
        <v>0</v>
      </c>
      <c r="AM193" s="132">
        <f>(C193*AL193)</f>
        <v>0</v>
      </c>
      <c r="AN193" s="24"/>
      <c r="AO193" s="3"/>
      <c r="AP193" s="177"/>
    </row>
    <row r="194" spans="1:42" ht="18" customHeight="1" thickBot="1">
      <c r="A194" s="10">
        <v>700</v>
      </c>
      <c r="B194" s="11" t="s">
        <v>38</v>
      </c>
      <c r="C194" s="22"/>
      <c r="D194" s="44" t="s">
        <v>268</v>
      </c>
      <c r="E194" s="44"/>
      <c r="F194" s="44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115">
        <f>Ebene2!AL45</f>
        <v>0.15</v>
      </c>
      <c r="AM194" s="24">
        <f>((AM111+AM189+AM192+AM193)*AL194)</f>
        <v>9053.85</v>
      </c>
      <c r="AN194" s="24"/>
      <c r="AO194" s="3"/>
      <c r="AP194" s="177"/>
    </row>
    <row r="195" spans="1:42" ht="30" customHeight="1" thickBot="1">
      <c r="A195" s="12" t="s">
        <v>200</v>
      </c>
      <c r="B195" s="13" t="s">
        <v>109</v>
      </c>
      <c r="C195" s="67">
        <f>Ebene2!C46</f>
        <v>75</v>
      </c>
      <c r="D195" s="76" t="s">
        <v>210</v>
      </c>
      <c r="E195" s="13"/>
      <c r="F195" s="13"/>
      <c r="G195" s="25"/>
      <c r="H195" s="25"/>
      <c r="I195" s="94" t="s">
        <v>221</v>
      </c>
      <c r="J195" s="23" t="s">
        <v>222</v>
      </c>
      <c r="K195" s="23"/>
      <c r="L195" s="23"/>
      <c r="M195" s="95"/>
      <c r="N195" s="23"/>
      <c r="O195" s="209" t="s">
        <v>223</v>
      </c>
      <c r="P195" s="209"/>
      <c r="Q195" s="209"/>
      <c r="R195" s="209"/>
      <c r="S195" s="209"/>
      <c r="T195" s="25"/>
      <c r="U195" s="25"/>
      <c r="V195" s="155"/>
      <c r="W195" s="25"/>
      <c r="X195" s="209" t="s">
        <v>242</v>
      </c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5"/>
      <c r="AI195" s="25"/>
      <c r="AJ195" s="25"/>
      <c r="AK195" s="25"/>
      <c r="AL195" s="55">
        <f>AM195/C195</f>
        <v>2225.5046666666667</v>
      </c>
      <c r="AM195" s="55">
        <f>SUM(AM21+AM22+AM111+AM189+AM192+AM193+AM194)</f>
        <v>166912.85</v>
      </c>
      <c r="AN195" s="26"/>
      <c r="AO195" s="5"/>
      <c r="AP195" s="176"/>
    </row>
    <row r="196" ht="12">
      <c r="AQ196" s="28"/>
    </row>
    <row r="197" ht="12">
      <c r="AQ197" s="28"/>
    </row>
    <row r="198" ht="12">
      <c r="AQ198" s="28"/>
    </row>
    <row r="199" ht="12">
      <c r="AQ199" s="28"/>
    </row>
    <row r="200" ht="12">
      <c r="AQ200" s="28"/>
    </row>
    <row r="201" ht="12">
      <c r="AQ201" s="28"/>
    </row>
    <row r="202" ht="12">
      <c r="AQ202" s="28"/>
    </row>
    <row r="203" spans="24:43" ht="12"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Q203" s="28"/>
    </row>
    <row r="204" ht="12">
      <c r="AQ204" s="28"/>
    </row>
    <row r="205" ht="12">
      <c r="AQ205" s="28"/>
    </row>
    <row r="206" ht="12">
      <c r="AQ206" s="28"/>
    </row>
    <row r="207" ht="12">
      <c r="AQ207" s="28"/>
    </row>
    <row r="208" ht="12">
      <c r="AQ208" s="28"/>
    </row>
    <row r="209" ht="12">
      <c r="AQ209" s="28"/>
    </row>
    <row r="210" ht="12">
      <c r="AQ210" s="28"/>
    </row>
    <row r="211" ht="12">
      <c r="AQ211" s="28"/>
    </row>
    <row r="212" ht="12">
      <c r="AQ212" s="28"/>
    </row>
    <row r="213" ht="12">
      <c r="AQ213" s="28"/>
    </row>
    <row r="214" ht="12">
      <c r="AQ214" s="28"/>
    </row>
    <row r="215" ht="12">
      <c r="AQ215" s="28"/>
    </row>
    <row r="216" ht="12">
      <c r="AQ216" s="28"/>
    </row>
    <row r="217" ht="12">
      <c r="AQ217" s="28"/>
    </row>
    <row r="218" ht="12">
      <c r="AQ218" s="28"/>
    </row>
    <row r="219" ht="12">
      <c r="AQ219" s="28"/>
    </row>
    <row r="220" ht="12">
      <c r="AQ220" s="28"/>
    </row>
    <row r="221" ht="12">
      <c r="AQ221" s="28"/>
    </row>
    <row r="222" ht="12">
      <c r="AQ222" s="28"/>
    </row>
    <row r="223" ht="12">
      <c r="AQ223" s="28"/>
    </row>
    <row r="224" ht="12">
      <c r="AQ224" s="28"/>
    </row>
    <row r="225" ht="12">
      <c r="AQ225" s="28"/>
    </row>
    <row r="226" ht="12">
      <c r="AQ226" s="28"/>
    </row>
    <row r="227" ht="12">
      <c r="AQ227" s="28"/>
    </row>
    <row r="228" ht="12">
      <c r="AQ228" s="28"/>
    </row>
    <row r="229" ht="12">
      <c r="AQ229" s="28"/>
    </row>
    <row r="230" ht="12">
      <c r="AQ230" s="28"/>
    </row>
    <row r="231" ht="12">
      <c r="AQ231" s="28"/>
    </row>
    <row r="232" ht="12">
      <c r="AQ232" s="28"/>
    </row>
    <row r="233" ht="12">
      <c r="AQ233" s="28"/>
    </row>
    <row r="234" ht="12">
      <c r="AQ234" s="28"/>
    </row>
    <row r="235" ht="12">
      <c r="AQ235" s="28"/>
    </row>
    <row r="236" ht="12">
      <c r="AQ236" s="28"/>
    </row>
    <row r="237" ht="12">
      <c r="AQ237" s="28"/>
    </row>
    <row r="238" ht="12">
      <c r="AQ238" s="28"/>
    </row>
    <row r="239" ht="12">
      <c r="AQ239" s="28"/>
    </row>
    <row r="240" ht="12">
      <c r="AQ240" s="28"/>
    </row>
    <row r="241" ht="12">
      <c r="AQ241" s="28"/>
    </row>
    <row r="242" ht="12">
      <c r="AQ242" s="28"/>
    </row>
    <row r="243" ht="12">
      <c r="AQ243" s="28"/>
    </row>
    <row r="244" ht="12">
      <c r="AQ244" s="28"/>
    </row>
    <row r="245" ht="12">
      <c r="AQ245" s="28"/>
    </row>
    <row r="246" ht="12">
      <c r="AQ246" s="28"/>
    </row>
    <row r="247" ht="12">
      <c r="AQ247" s="28"/>
    </row>
    <row r="248" ht="12">
      <c r="AQ248" s="28"/>
    </row>
    <row r="249" ht="12">
      <c r="AQ249" s="28"/>
    </row>
    <row r="250" ht="12">
      <c r="AQ250" s="28"/>
    </row>
    <row r="251" ht="12">
      <c r="AQ251" s="28"/>
    </row>
    <row r="252" ht="12">
      <c r="AQ252" s="28"/>
    </row>
    <row r="253" ht="12">
      <c r="AQ253" s="28"/>
    </row>
    <row r="254" ht="12">
      <c r="AQ254" s="28"/>
    </row>
    <row r="255" ht="12">
      <c r="AQ255" s="28"/>
    </row>
    <row r="256" ht="12">
      <c r="AQ256" s="28"/>
    </row>
    <row r="257" ht="12">
      <c r="AQ257" s="28"/>
    </row>
    <row r="258" ht="12">
      <c r="AQ258" s="28"/>
    </row>
    <row r="259" ht="12">
      <c r="AQ259" s="28"/>
    </row>
    <row r="260" ht="12">
      <c r="AQ260" s="28"/>
    </row>
    <row r="261" ht="12">
      <c r="AQ261" s="28"/>
    </row>
    <row r="262" ht="12">
      <c r="AQ262" s="28"/>
    </row>
    <row r="263" ht="12">
      <c r="AQ263" s="28"/>
    </row>
    <row r="264" ht="12">
      <c r="AQ264" s="28"/>
    </row>
    <row r="265" ht="12">
      <c r="AQ265" s="28"/>
    </row>
    <row r="266" ht="12">
      <c r="AQ266" s="28"/>
    </row>
    <row r="267" ht="12">
      <c r="AQ267" s="28"/>
    </row>
    <row r="268" ht="12">
      <c r="AQ268" s="28"/>
    </row>
    <row r="269" ht="12">
      <c r="AQ269" s="28"/>
    </row>
    <row r="270" ht="12">
      <c r="AQ270" s="28"/>
    </row>
    <row r="271" ht="12">
      <c r="AQ271" s="28"/>
    </row>
    <row r="272" ht="12">
      <c r="AQ272" s="28"/>
    </row>
    <row r="273" ht="12">
      <c r="AQ273" s="28"/>
    </row>
    <row r="274" ht="12">
      <c r="AQ274" s="28"/>
    </row>
    <row r="275" ht="12">
      <c r="AQ275" s="28"/>
    </row>
    <row r="276" ht="12">
      <c r="AQ276" s="28"/>
    </row>
    <row r="277" ht="12">
      <c r="AQ277" s="28"/>
    </row>
    <row r="278" ht="12">
      <c r="AQ278" s="28"/>
    </row>
  </sheetData>
  <sheetProtection/>
  <mergeCells count="20">
    <mergeCell ref="G17:Y17"/>
    <mergeCell ref="O195:S195"/>
    <mergeCell ref="AJ17:AJ18"/>
    <mergeCell ref="AL17:AL18"/>
    <mergeCell ref="A6:B6"/>
    <mergeCell ref="A17:A18"/>
    <mergeCell ref="B17:B18"/>
    <mergeCell ref="C17:C18"/>
    <mergeCell ref="AC18:AG18"/>
    <mergeCell ref="X195:AG195"/>
    <mergeCell ref="AP17:AP18"/>
    <mergeCell ref="A2:AO3"/>
    <mergeCell ref="AM17:AM18"/>
    <mergeCell ref="AO17:AO18"/>
    <mergeCell ref="A4:B5"/>
    <mergeCell ref="C4:J5"/>
    <mergeCell ref="M4:Y5"/>
    <mergeCell ref="AJ4:AM5"/>
    <mergeCell ref="AO4:AO5"/>
    <mergeCell ref="D17:D18"/>
  </mergeCells>
  <printOptions gridLines="1" horizontalCentered="1"/>
  <pageMargins left="0.59" right="0.59" top="0.98" bottom="0.98" header="0.51" footer="0.51"/>
  <pageSetup fitToHeight="0" fitToWidth="1" horizontalDpi="600" verticalDpi="600" orientation="landscape" paperSize="9" scale="42"/>
  <rowBreaks count="2" manualBreakCount="2">
    <brk id="56" max="41" man="1"/>
    <brk id="111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2013-05-05T08:11:28Z</cp:lastPrinted>
  <dcterms:created xsi:type="dcterms:W3CDTF">2002-06-10T18:19:04Z</dcterms:created>
  <dcterms:modified xsi:type="dcterms:W3CDTF">2014-06-29T09:50:29Z</dcterms:modified>
  <cp:category/>
  <cp:version/>
  <cp:contentType/>
  <cp:contentStatus/>
</cp:coreProperties>
</file>